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D:\materijali za UV\Izmjene i dopune financijskog plana 2024\"/>
    </mc:Choice>
  </mc:AlternateContent>
  <bookViews>
    <workbookView xWindow="15" yWindow="15" windowWidth="11655" windowHeight="6600" firstSheet="1" activeTab="1"/>
  </bookViews>
  <sheets>
    <sheet name="BExRepositorySheet" sheetId="4" state="veryHidden" r:id="rId1"/>
    <sheet name=" Opći dio" sheetId="7" r:id="rId2"/>
    <sheet name="prihodi" sheetId="9" r:id="rId3"/>
    <sheet name="rashodi" sheetId="10" r:id="rId4"/>
    <sheet name="račun financiranja" sheetId="11" r:id="rId5"/>
    <sheet name="rashodi prema klasifikaciji" sheetId="12" r:id="rId6"/>
    <sheet name="rashodi prema izvoru" sheetId="13" r:id="rId7"/>
    <sheet name="posebni dio" sheetId="14" r:id="rId8"/>
    <sheet name="BW upit" sheetId="5" state="hidden" r:id="rId9"/>
    <sheet name="Tekst varijable" sheetId="8" state="hidden" r:id="rId10"/>
  </sheets>
  <externalReferences>
    <externalReference r:id="rId11"/>
    <externalReference r:id="rId12"/>
  </externalReferences>
  <definedNames>
    <definedName name="DF_GRID_1">#REF!</definedName>
    <definedName name="DF_GRID_2">'BW upit'!$B$2:$J$315</definedName>
    <definedName name="_xlnm.Print_Area" localSheetId="8">'BW upit'!$A$1:$K$316</definedName>
    <definedName name="SAPBEXhrIndnt" hidden="1">"Wide"</definedName>
    <definedName name="SAPsysID" hidden="1">"708C5W7SBKP804JT78WJ0JNKI"</definedName>
    <definedName name="SAPwbID" hidden="1">"ARS"</definedName>
  </definedNames>
  <calcPr calcId="162913"/>
</workbook>
</file>

<file path=xl/calcChain.xml><?xml version="1.0" encoding="utf-8"?>
<calcChain xmlns="http://schemas.openxmlformats.org/spreadsheetml/2006/main">
  <c r="C17" i="7" l="1"/>
  <c r="D17" i="7"/>
  <c r="B17" i="7"/>
  <c r="C13" i="7"/>
  <c r="D13" i="7"/>
  <c r="B13" i="7"/>
  <c r="H10" i="9"/>
  <c r="I10" i="9"/>
  <c r="G10" i="9"/>
  <c r="H11" i="9"/>
  <c r="I11" i="9"/>
  <c r="G11" i="9"/>
  <c r="H23" i="9"/>
  <c r="I23" i="9"/>
  <c r="G23" i="9"/>
  <c r="L3" i="14" l="1"/>
  <c r="K3" i="14"/>
  <c r="J3" i="14"/>
  <c r="E5" i="13" l="1"/>
  <c r="D5" i="13"/>
  <c r="C5" i="13"/>
  <c r="E3" i="13"/>
  <c r="D3" i="13"/>
  <c r="C3" i="13"/>
  <c r="E5" i="12" l="1"/>
  <c r="D5" i="12"/>
  <c r="C5" i="12"/>
  <c r="E3" i="12"/>
  <c r="D3" i="12"/>
  <c r="C3" i="12"/>
  <c r="D10" i="11" l="1"/>
  <c r="C10" i="11"/>
  <c r="B10" i="11"/>
  <c r="A10" i="11"/>
  <c r="D9" i="11"/>
  <c r="C9" i="11"/>
  <c r="B9" i="11"/>
  <c r="A9" i="11"/>
  <c r="D8" i="11"/>
  <c r="C8" i="11"/>
  <c r="B8" i="11"/>
  <c r="A8" i="11"/>
  <c r="D5" i="11"/>
  <c r="C5" i="11"/>
  <c r="B5" i="11"/>
  <c r="A5" i="11"/>
  <c r="M3" i="11"/>
  <c r="L3" i="11"/>
  <c r="K3" i="11"/>
  <c r="D54" i="10" l="1"/>
  <c r="C54" i="10"/>
  <c r="B54" i="10"/>
  <c r="A54" i="10"/>
  <c r="D53" i="10"/>
  <c r="C53" i="10"/>
  <c r="B53" i="10"/>
  <c r="A53" i="10"/>
  <c r="D52" i="10"/>
  <c r="C52" i="10"/>
  <c r="B52" i="10"/>
  <c r="A52" i="10"/>
  <c r="D51" i="10"/>
  <c r="C51" i="10"/>
  <c r="B51" i="10"/>
  <c r="A51" i="10"/>
  <c r="D50" i="10"/>
  <c r="C50" i="10"/>
  <c r="B50" i="10"/>
  <c r="A50" i="10"/>
  <c r="D49" i="10"/>
  <c r="C49" i="10"/>
  <c r="B49" i="10"/>
  <c r="A49" i="10"/>
  <c r="D48" i="10"/>
  <c r="C48" i="10"/>
  <c r="B48" i="10"/>
  <c r="A48" i="10"/>
  <c r="D47" i="10"/>
  <c r="C47" i="10"/>
  <c r="B47" i="10"/>
  <c r="A47" i="10"/>
  <c r="D46" i="10"/>
  <c r="C46" i="10"/>
  <c r="B46" i="10"/>
  <c r="A46" i="10"/>
  <c r="D45" i="10"/>
  <c r="C45" i="10"/>
  <c r="B45" i="10"/>
  <c r="A45" i="10"/>
  <c r="D44" i="10"/>
  <c r="C44" i="10"/>
  <c r="B44" i="10"/>
  <c r="A44" i="10"/>
  <c r="D43" i="10"/>
  <c r="C43" i="10"/>
  <c r="B43" i="10"/>
  <c r="A43" i="10"/>
  <c r="D42" i="10"/>
  <c r="C42" i="10"/>
  <c r="B42" i="10"/>
  <c r="A42" i="10"/>
  <c r="D41" i="10"/>
  <c r="C41" i="10"/>
  <c r="B41" i="10"/>
  <c r="A41" i="10"/>
  <c r="D40" i="10"/>
  <c r="C40" i="10"/>
  <c r="B40" i="10"/>
  <c r="A40" i="10"/>
  <c r="D39" i="10"/>
  <c r="C39" i="10"/>
  <c r="B39" i="10"/>
  <c r="A39" i="10"/>
  <c r="D38" i="10"/>
  <c r="C38" i="10"/>
  <c r="B38" i="10"/>
  <c r="A38" i="10"/>
  <c r="D37" i="10"/>
  <c r="C37" i="10"/>
  <c r="B37" i="10"/>
  <c r="A37" i="10"/>
  <c r="D36" i="10"/>
  <c r="C36" i="10"/>
  <c r="B36" i="10"/>
  <c r="A36" i="10"/>
  <c r="D35" i="10"/>
  <c r="C35" i="10"/>
  <c r="B35" i="10"/>
  <c r="A35" i="10"/>
  <c r="D34" i="10"/>
  <c r="C34" i="10"/>
  <c r="B34" i="10"/>
  <c r="A34" i="10"/>
  <c r="D33" i="10"/>
  <c r="C33" i="10"/>
  <c r="B33" i="10"/>
  <c r="A33" i="10"/>
  <c r="D32" i="10"/>
  <c r="C32" i="10"/>
  <c r="B32" i="10"/>
  <c r="A32" i="10"/>
  <c r="D31" i="10"/>
  <c r="C31" i="10"/>
  <c r="B31" i="10"/>
  <c r="A31" i="10"/>
  <c r="D30" i="10"/>
  <c r="C30" i="10"/>
  <c r="B30" i="10"/>
  <c r="A30" i="10"/>
  <c r="D29" i="10"/>
  <c r="C29" i="10"/>
  <c r="B29" i="10"/>
  <c r="A29" i="10"/>
  <c r="D28" i="10"/>
  <c r="C28" i="10"/>
  <c r="B28" i="10"/>
  <c r="A28" i="10"/>
  <c r="D27" i="10"/>
  <c r="C27" i="10"/>
  <c r="B27" i="10"/>
  <c r="A27" i="10"/>
  <c r="D26" i="10"/>
  <c r="C26" i="10"/>
  <c r="B26" i="10"/>
  <c r="A26" i="10"/>
  <c r="D25" i="10"/>
  <c r="C25" i="10"/>
  <c r="B25" i="10"/>
  <c r="A25" i="10"/>
  <c r="D24" i="10"/>
  <c r="C24" i="10"/>
  <c r="B24" i="10"/>
  <c r="A24" i="10"/>
  <c r="D23" i="10"/>
  <c r="C23" i="10"/>
  <c r="B23" i="10"/>
  <c r="A23" i="10"/>
  <c r="D22" i="10"/>
  <c r="C22" i="10"/>
  <c r="B22" i="10"/>
  <c r="A22" i="10"/>
  <c r="D21" i="10"/>
  <c r="C21" i="10"/>
  <c r="B21" i="10"/>
  <c r="A21" i="10"/>
  <c r="D20" i="10"/>
  <c r="C20" i="10"/>
  <c r="B20" i="10"/>
  <c r="A20" i="10"/>
  <c r="D19" i="10"/>
  <c r="C19" i="10"/>
  <c r="B19" i="10"/>
  <c r="A19" i="10"/>
  <c r="D18" i="10"/>
  <c r="C18" i="10"/>
  <c r="B18" i="10"/>
  <c r="A18" i="10"/>
  <c r="D17" i="10"/>
  <c r="C17" i="10"/>
  <c r="B17" i="10"/>
  <c r="A17" i="10"/>
  <c r="D16" i="10"/>
  <c r="C16" i="10"/>
  <c r="B16" i="10"/>
  <c r="A16" i="10"/>
  <c r="D15" i="10"/>
  <c r="C15" i="10"/>
  <c r="B15" i="10"/>
  <c r="A15" i="10"/>
  <c r="D14" i="10"/>
  <c r="C14" i="10"/>
  <c r="B14" i="10"/>
  <c r="A14" i="10"/>
  <c r="D13" i="10"/>
  <c r="C13" i="10"/>
  <c r="B13" i="10"/>
  <c r="A13" i="10"/>
  <c r="D12" i="10"/>
  <c r="C12" i="10"/>
  <c r="B12" i="10"/>
  <c r="A12" i="10"/>
  <c r="D11" i="10"/>
  <c r="C11" i="10"/>
  <c r="B11" i="10"/>
  <c r="A11" i="10"/>
  <c r="D10" i="10"/>
  <c r="C10" i="10"/>
  <c r="B10" i="10"/>
  <c r="A10" i="10"/>
  <c r="D9" i="10"/>
  <c r="C9" i="10"/>
  <c r="B9" i="10"/>
  <c r="A9" i="10"/>
  <c r="D6" i="10"/>
  <c r="C6" i="10"/>
  <c r="B6" i="10"/>
  <c r="A6" i="10"/>
  <c r="M5" i="10"/>
  <c r="L5" i="10"/>
  <c r="K5" i="10"/>
  <c r="M3" i="10"/>
  <c r="L3" i="10"/>
  <c r="K3" i="10"/>
  <c r="D32" i="9" l="1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C10" i="9"/>
  <c r="B10" i="9"/>
  <c r="A10" i="9"/>
  <c r="D9" i="9"/>
  <c r="C9" i="9"/>
  <c r="B9" i="9"/>
  <c r="A9" i="9"/>
  <c r="D8" i="9"/>
  <c r="C8" i="9"/>
  <c r="B8" i="9"/>
  <c r="A8" i="9"/>
  <c r="I6" i="9"/>
  <c r="H6" i="9"/>
  <c r="G6" i="9"/>
  <c r="C9" i="7" l="1"/>
  <c r="C21" i="7" s="1"/>
  <c r="D9" i="7"/>
  <c r="D21" i="7"/>
  <c r="B9" i="7"/>
  <c r="A3" i="7"/>
  <c r="B21" i="7"/>
  <c r="D26" i="7"/>
  <c r="D25" i="7"/>
  <c r="D24" i="7"/>
  <c r="D27" i="7" s="1"/>
  <c r="B26" i="7"/>
  <c r="C26" i="7" s="1"/>
  <c r="B25" i="7"/>
  <c r="C25" i="7" s="1"/>
  <c r="B24" i="7"/>
  <c r="D16" i="7"/>
  <c r="D15" i="7"/>
  <c r="D14" i="7"/>
  <c r="D12" i="7"/>
  <c r="C12" i="7" s="1"/>
  <c r="B16" i="7"/>
  <c r="C16" i="7" s="1"/>
  <c r="B15" i="7"/>
  <c r="C15" i="7" s="1"/>
  <c r="B14" i="7"/>
  <c r="C14" i="7" s="1"/>
  <c r="B12" i="7"/>
  <c r="A1" i="7"/>
  <c r="D28" i="7" l="1"/>
  <c r="C24" i="7"/>
  <c r="C27" i="7" s="1"/>
  <c r="C28" i="7" s="1"/>
  <c r="B27" i="7"/>
  <c r="B28" i="7" s="1"/>
</calcChain>
</file>

<file path=xl/sharedStrings.xml><?xml version="1.0" encoding="utf-8"?>
<sst xmlns="http://schemas.openxmlformats.org/spreadsheetml/2006/main" count="1577" uniqueCount="154">
  <si>
    <t>Table</t>
  </si>
  <si>
    <t>Filter</t>
  </si>
  <si>
    <t>PRIHODI POSLOVANJA</t>
  </si>
  <si>
    <t>PRIHODI OD PRODAJE NEFINANCIJSKE IMOVINE</t>
  </si>
  <si>
    <t>UKUPNI PRIHODI</t>
  </si>
  <si>
    <t>RASHODI POSLOVANJA</t>
  </si>
  <si>
    <t>UKUPNI RASHODI</t>
  </si>
  <si>
    <t>PRIMICI OD FINANCIJSKE IMOVINE I ZADUŽIVANJA</t>
  </si>
  <si>
    <t>IZDACI ZA FINANCIJSKU IMOVINU I OTPLATE ZAJMOVA</t>
  </si>
  <si>
    <t>VIŠAK / MANJAK + NETO FINANCIRANJE</t>
  </si>
  <si>
    <t>I. OPĆI DIO</t>
  </si>
  <si>
    <t>RASHODI ZA NABAVU NEFINANCIJSKE IMOVINE</t>
  </si>
  <si>
    <t>RAZLIKA - VIŠAK / MANJAK</t>
  </si>
  <si>
    <t>NETO  FINANCIRANJE</t>
  </si>
  <si>
    <t>PRIJENOS SREDSTAVA IZ PRETHODNE GODINE</t>
  </si>
  <si>
    <t>PRIJENOS SREDSTAVA U NAREDNU GODINU</t>
  </si>
  <si>
    <t xml:space="preserve">A. SAŽETAK RAČUNA PRIHODA I RASHODA </t>
  </si>
  <si>
    <t>B. SAŽETAK RAČUNA FINANCIRANJA</t>
  </si>
  <si>
    <t/>
  </si>
  <si>
    <t>EUR</t>
  </si>
  <si>
    <t>6 Prihodi poslovanja</t>
  </si>
  <si>
    <t>7 Prihod od prodaje nefinancijske imovine</t>
  </si>
  <si>
    <t>Prihodi</t>
  </si>
  <si>
    <t>3 Rashodi poslovanja</t>
  </si>
  <si>
    <t>4 Rashodi za nabavu nefinancijske imovine</t>
  </si>
  <si>
    <t>Rashodi</t>
  </si>
  <si>
    <t>Razlika - Višak / Manjak</t>
  </si>
  <si>
    <t>8 Primici od financijske imovine i zaduživanja</t>
  </si>
  <si>
    <t>5 Izdaci za financijsku imovinu i otplate zajmova</t>
  </si>
  <si>
    <t>Donos</t>
  </si>
  <si>
    <t>Odnos</t>
  </si>
  <si>
    <t>Neto financiranje</t>
  </si>
  <si>
    <t>Povećanje/smanjenje</t>
  </si>
  <si>
    <t>Višak / Manjak + Neto financiranje</t>
  </si>
  <si>
    <t>Klinički bolnički centar Zagreb</t>
  </si>
  <si>
    <t>38069</t>
  </si>
  <si>
    <t>Plan 
2024.</t>
  </si>
  <si>
    <t>Novi plan 
2024.</t>
  </si>
  <si>
    <t>A. RAČUN PRIHODA I RASHODA</t>
  </si>
  <si>
    <t>A1. PRIHODI POSLOVANJA I PRIHODI OD PRODAJE NEFINANCIJSKE IMOVINE</t>
  </si>
  <si>
    <t>Razred</t>
  </si>
  <si>
    <t>Skupina</t>
  </si>
  <si>
    <t>Izvor</t>
  </si>
  <si>
    <t>Naziv prihoda</t>
  </si>
  <si>
    <t>Strukt.</t>
  </si>
  <si>
    <t>6XXX</t>
  </si>
  <si>
    <t>63YYY</t>
  </si>
  <si>
    <t>51</t>
  </si>
  <si>
    <t>Pomoći EU</t>
  </si>
  <si>
    <t>52</t>
  </si>
  <si>
    <t>Ostale pomoći</t>
  </si>
  <si>
    <t>58</t>
  </si>
  <si>
    <t>Instrumenti EU nove generacije</t>
  </si>
  <si>
    <t>64YYY</t>
  </si>
  <si>
    <t>31</t>
  </si>
  <si>
    <t>Vlastiti prihodi</t>
  </si>
  <si>
    <t>65YYY</t>
  </si>
  <si>
    <t>43</t>
  </si>
  <si>
    <t>Ostali prihodi za posebne namjene</t>
  </si>
  <si>
    <t>66YYY</t>
  </si>
  <si>
    <t>61</t>
  </si>
  <si>
    <t>Donacije</t>
  </si>
  <si>
    <t>67YYY</t>
  </si>
  <si>
    <t>11</t>
  </si>
  <si>
    <t>Opći prihodi i primici</t>
  </si>
  <si>
    <t>68YYY</t>
  </si>
  <si>
    <t>7XXX</t>
  </si>
  <si>
    <t>72YYY</t>
  </si>
  <si>
    <t>71</t>
  </si>
  <si>
    <t>Prihodi od nefin. imovine i nadoknade štete s osnova osig.</t>
  </si>
  <si>
    <t>A2. RASHODI POSLOVANJA I RASHODI ZA NABAVU NEFINANCIJSKE IMOVINE</t>
  </si>
  <si>
    <t>Naziv rashoda</t>
  </si>
  <si>
    <t>Razred stavke (E1)</t>
  </si>
  <si>
    <t>Skupina stavke (E2)</t>
  </si>
  <si>
    <t>Izvor (razina 2)</t>
  </si>
  <si>
    <t>Ukupni rezultat</t>
  </si>
  <si>
    <t>3</t>
  </si>
  <si>
    <t>Rashodi poslovanja</t>
  </si>
  <si>
    <t>Rezultat</t>
  </si>
  <si>
    <t>Rashodi za zaposlene</t>
  </si>
  <si>
    <t>32</t>
  </si>
  <si>
    <t>Materijalni rashodi</t>
  </si>
  <si>
    <t>815</t>
  </si>
  <si>
    <t>Namjenski primitak - NPOO</t>
  </si>
  <si>
    <t>34</t>
  </si>
  <si>
    <t>Financijski rashodi</t>
  </si>
  <si>
    <t>36</t>
  </si>
  <si>
    <t>Pomoći dane u inozemstvo i unutar općeg proračuna</t>
  </si>
  <si>
    <t>37</t>
  </si>
  <si>
    <t>Naknade građanima i kućanstvima na temelju osiguranja i druge naknade</t>
  </si>
  <si>
    <t>38</t>
  </si>
  <si>
    <t>Ostali rashodi</t>
  </si>
  <si>
    <t>4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</si>
  <si>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</si>
  <si>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</si>
  <si>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</si>
  <si>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</si>
  <si>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</si>
  <si>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</si>
  <si>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</si>
  <si>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B. RAČUN FINANCIRANJA</t>
  </si>
  <si>
    <t>Naziv</t>
  </si>
  <si>
    <t>5</t>
  </si>
  <si>
    <t>Izdaci za financijsku imovinu i otplate zajmova</t>
  </si>
  <si>
    <t>54</t>
  </si>
  <si>
    <t>Izdaci za otplatu glavnice primljenih kredita i zajmova</t>
  </si>
  <si>
    <t>A4. RASHODI PREMA FUNKCIJSKOJ KLASIFIKACIJI</t>
  </si>
  <si>
    <t>Brojčana oznaka i naziv</t>
  </si>
  <si>
    <t>Funkcijsko područje (F3) (r/p)</t>
  </si>
  <si>
    <t>GFS</t>
  </si>
  <si>
    <t>GFS Klasifikacija</t>
  </si>
  <si>
    <t>07</t>
  </si>
  <si>
    <t>Zdravstvo</t>
  </si>
  <si>
    <t>073</t>
  </si>
  <si>
    <t>Bolničke službe</t>
  </si>
  <si>
    <t>A3. RASHODI PREMA IZVORIMA FINANCIRANJA</t>
  </si>
  <si>
    <t>SVI</t>
  </si>
  <si>
    <t>1</t>
  </si>
  <si>
    <t>Prihodi za posebne namjene</t>
  </si>
  <si>
    <t>Pomoći</t>
  </si>
  <si>
    <t>6</t>
  </si>
  <si>
    <t>7</t>
  </si>
  <si>
    <t>8</t>
  </si>
  <si>
    <t>Namjenski primici od zaduživanja</t>
  </si>
  <si>
    <t>81</t>
  </si>
  <si>
    <t>II. POSEBNI DIO</t>
  </si>
  <si>
    <t>Šifra</t>
  </si>
  <si>
    <t>Glava (O2) - povijesno</t>
  </si>
  <si>
    <t>HR dugi tekst 1. dio</t>
  </si>
  <si>
    <t>ZAŠTITA ZDRAVLJA</t>
  </si>
  <si>
    <t>3602</t>
  </si>
  <si>
    <t>INVESTICIJE U ZDRAVSTVENU INFRASTRUKTURU</t>
  </si>
  <si>
    <t>K891002</t>
  </si>
  <si>
    <t>KLINIČKI BOLNIČKI CENTAR ZAGREB – IZRAVNA KAPITALNA ULAGANJA</t>
  </si>
  <si>
    <t>Prihodi od nefinancijske imovine i nadoknade štete s osnova</t>
  </si>
  <si>
    <t>K891007</t>
  </si>
  <si>
    <t>SANACIJA ŠTETA OD POTRESA</t>
  </si>
  <si>
    <t>3605</t>
  </si>
  <si>
    <t>SIGURNOST GRAĐANA I PRAVA NA ZDRAVSTVENE USLUGE</t>
  </si>
  <si>
    <t>A891001</t>
  </si>
  <si>
    <t>ADMINISTRACIJA I UPRAVLJANJE</t>
  </si>
  <si>
    <t>Naknade građanima i kućanstvima na temelju osiguranja i drug</t>
  </si>
  <si>
    <t>A891004</t>
  </si>
  <si>
    <t>OBRADA UZORAKA TKIVA ZA ZAKLADU ANA RUKAVINA</t>
  </si>
  <si>
    <t>A891006</t>
  </si>
  <si>
    <t>PROVEDBA PREVENTIVNIH PROGRAMA – KLINIČKI BOLNIČKI CENTAR ZAGREB</t>
  </si>
  <si>
    <t>PROVEDBA PREVENTIVNIH PROGRAMA – KLINIČKI BOLNIČKI CENTAR ZA</t>
  </si>
  <si>
    <t>T891008</t>
  </si>
  <si>
    <t>JAČANJE PROBIRA RAKA PLUĆA U EUROPI</t>
  </si>
  <si>
    <t>T891009</t>
  </si>
  <si>
    <t>PROVEDBA PROBIRA RAKA ŽELUCA U ZEMLJAMA EUROPSKE UNIJE</t>
  </si>
  <si>
    <t>T891010</t>
  </si>
  <si>
    <t>ZAJEDNIČKA AKCIJA INTEGRACIJE EUROPSKE REFERENTNE MREŽE U NACIONALNE ZDRAVSTVENE SUSTAVE - JARDIN</t>
  </si>
  <si>
    <t>ZAJEDNIČKA AKCIJA INTEGRACIJE EUROPSKE REFERENTNE MREŽE U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</si>
</sst>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3">
    <font>
      <sz val="8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name val="Arial"/>
      <family val="2"/>
      <charset val="238"/>
    </font>
    <font>
      <sz val="8"/>
      <name val="0"/>
      <charset val="238"/>
    </font>
    <font>
      <sz val="8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3"/>
      <name val="Arial"/>
      <family val="2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Arial"/>
      <family val="2"/>
      <charset val="238"/>
    </font>
    <font>
      <sz val="11"/>
      <name val="Geneva"/>
      <charset val="238"/>
    </font>
    <font>
      <sz val="8"/>
      <name val="Times New Roman"/>
      <family val="1"/>
      <charset val="238"/>
    </font>
    <font>
      <sz val="8"/>
      <name val="Geneva"/>
      <charset val="238"/>
    </font>
    <font>
      <sz val="11"/>
      <name val="Arial"/>
      <family val="2"/>
      <charset val="238"/>
    </font>
    <font>
      <sz val="12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3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Times New Roman"/>
      <family val="1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</font>
    <font>
      <b/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i/>
      <sz val="10"/>
      <name val="Arial"/>
      <family val="2"/>
      <charset val="238"/>
    </font>
    <font>
      <b/>
      <sz val="10"/>
      <name val="Times New Roman"/>
      <family val="1"/>
    </font>
    <font>
      <i/>
      <sz val="10"/>
      <name val="Times New Roman"/>
      <family val="1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u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231F20"/>
      <name val="Times New Roman"/>
      <family val="1"/>
      <charset val="238"/>
    </font>
    <font>
      <b/>
      <sz val="11"/>
      <color rgb="FF231F20"/>
      <name val="Times New Roman"/>
      <family val="1"/>
      <charset val="238"/>
    </font>
  </fonts>
  <fills count="5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0">
    <xf numFmtId="0" fontId="0" fillId="2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22" borderId="0" applyNumberFormat="0" applyBorder="0" applyAlignment="0" applyProtection="0"/>
    <xf numFmtId="0" fontId="9" fillId="15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1" fillId="26" borderId="0" applyNumberFormat="0" applyBorder="0" applyAlignment="0" applyProtection="0"/>
    <xf numFmtId="0" fontId="12" fillId="30" borderId="1" applyNumberFormat="0" applyAlignment="0" applyProtection="0"/>
    <xf numFmtId="0" fontId="13" fillId="23" borderId="2" applyNumberFormat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0" fillId="19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7" borderId="1" applyNumberFormat="0" applyAlignment="0" applyProtection="0"/>
    <xf numFmtId="0" fontId="19" fillId="0" borderId="7" applyNumberFormat="0" applyFill="0" applyAlignment="0" applyProtection="0"/>
    <xf numFmtId="0" fontId="19" fillId="27" borderId="0" applyNumberFormat="0" applyBorder="0" applyAlignment="0" applyProtection="0"/>
    <xf numFmtId="0" fontId="26" fillId="2" borderId="0"/>
    <xf numFmtId="0" fontId="26" fillId="2" borderId="0"/>
    <xf numFmtId="0" fontId="42" fillId="0" borderId="0"/>
    <xf numFmtId="0" fontId="1" fillId="0" borderId="0"/>
    <xf numFmtId="0" fontId="2" fillId="26" borderId="1" applyNumberFormat="0" applyFont="0" applyAlignment="0" applyProtection="0"/>
    <xf numFmtId="0" fontId="20" fillId="30" borderId="6" applyNumberFormat="0" applyAlignment="0" applyProtection="0"/>
    <xf numFmtId="4" fontId="2" fillId="34" borderId="1" applyNumberFormat="0" applyProtection="0">
      <alignment vertical="center"/>
    </xf>
    <xf numFmtId="4" fontId="23" fillId="35" borderId="1" applyNumberFormat="0" applyProtection="0">
      <alignment vertical="center"/>
    </xf>
    <xf numFmtId="4" fontId="2" fillId="35" borderId="1" applyNumberFormat="0" applyProtection="0">
      <alignment horizontal="left" vertical="center" indent="1" justifyLastLine="1"/>
    </xf>
    <xf numFmtId="4" fontId="2" fillId="35" borderId="1" applyNumberFormat="0" applyProtection="0">
      <alignment horizontal="left" vertical="center" indent="1"/>
    </xf>
    <xf numFmtId="0" fontId="6" fillId="34" borderId="8" applyNumberFormat="0" applyProtection="0">
      <alignment horizontal="left" vertical="top" indent="1"/>
    </xf>
    <xf numFmtId="4" fontId="2" fillId="36" borderId="1" applyNumberFormat="0" applyProtection="0">
      <alignment horizontal="left" vertical="center" indent="1" justifyLastLine="1"/>
    </xf>
    <xf numFmtId="4" fontId="2" fillId="36" borderId="1" applyNumberFormat="0" applyProtection="0">
      <alignment horizontal="left" vertical="center" indent="1"/>
    </xf>
    <xf numFmtId="4" fontId="2" fillId="37" borderId="1" applyNumberFormat="0" applyProtection="0">
      <alignment horizontal="right" vertical="center"/>
    </xf>
    <xf numFmtId="4" fontId="2" fillId="38" borderId="1" applyNumberFormat="0" applyProtection="0">
      <alignment horizontal="right" vertical="center"/>
    </xf>
    <xf numFmtId="4" fontId="2" fillId="39" borderId="9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40" borderId="1" applyNumberFormat="0" applyProtection="0">
      <alignment horizontal="right" vertical="center"/>
    </xf>
    <xf numFmtId="4" fontId="2" fillId="41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42" borderId="1" applyNumberFormat="0" applyProtection="0">
      <alignment horizontal="right" vertical="center"/>
    </xf>
    <xf numFmtId="4" fontId="2" fillId="43" borderId="9" applyNumberFormat="0" applyProtection="0">
      <alignment horizontal="left" vertical="center" indent="1" justifyLastLine="1"/>
    </xf>
    <xf numFmtId="4" fontId="2" fillId="43" borderId="9" applyNumberFormat="0" applyProtection="0">
      <alignment horizontal="left" vertical="center" indent="1"/>
    </xf>
    <xf numFmtId="4" fontId="5" fillId="8" borderId="9" applyNumberFormat="0" applyProtection="0">
      <alignment horizontal="left" vertical="center" indent="1" justifyLastLine="1"/>
    </xf>
    <xf numFmtId="4" fontId="5" fillId="8" borderId="9" applyNumberFormat="0" applyProtection="0">
      <alignment horizontal="left" vertical="center" indent="1"/>
    </xf>
    <xf numFmtId="4" fontId="5" fillId="8" borderId="9" applyNumberFormat="0" applyProtection="0">
      <alignment horizontal="left" vertical="center" indent="1" justifyLastLine="1"/>
    </xf>
    <xf numFmtId="4" fontId="5" fillId="8" borderId="9" applyNumberFormat="0" applyProtection="0">
      <alignment horizontal="left" vertical="center" indent="1"/>
    </xf>
    <xf numFmtId="4" fontId="2" fillId="3" borderId="1" applyNumberFormat="0" applyProtection="0">
      <alignment horizontal="right" vertical="center"/>
    </xf>
    <xf numFmtId="4" fontId="2" fillId="5" borderId="9" applyNumberFormat="0" applyProtection="0">
      <alignment horizontal="left" vertical="center" indent="1" justifyLastLine="1"/>
    </xf>
    <xf numFmtId="4" fontId="2" fillId="5" borderId="9" applyNumberFormat="0" applyProtection="0">
      <alignment horizontal="left" vertical="center" indent="1"/>
    </xf>
    <xf numFmtId="4" fontId="2" fillId="3" borderId="9" applyNumberFormat="0" applyProtection="0">
      <alignment horizontal="left" vertical="center" indent="1" justifyLastLine="1"/>
    </xf>
    <xf numFmtId="4" fontId="2" fillId="3" borderId="9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 justifyLastLine="1"/>
    </xf>
    <xf numFmtId="0" fontId="2" fillId="6" borderId="1" applyNumberFormat="0" applyProtection="0">
      <alignment horizontal="left" vertical="center" indent="1"/>
    </xf>
    <xf numFmtId="0" fontId="2" fillId="8" borderId="8" applyNumberFormat="0" applyProtection="0">
      <alignment horizontal="left" vertical="top" indent="1"/>
    </xf>
    <xf numFmtId="0" fontId="2" fillId="44" borderId="1" applyNumberFormat="0" applyProtection="0">
      <alignment horizontal="left" vertical="center" indent="1" justifyLastLine="1"/>
    </xf>
    <xf numFmtId="0" fontId="2" fillId="44" borderId="1" applyNumberFormat="0" applyProtection="0">
      <alignment horizontal="left" vertical="center" indent="1"/>
    </xf>
    <xf numFmtId="0" fontId="2" fillId="3" borderId="8" applyNumberFormat="0" applyProtection="0">
      <alignment horizontal="left" vertical="top" indent="1"/>
    </xf>
    <xf numFmtId="0" fontId="2" fillId="45" borderId="1" applyNumberFormat="0" applyProtection="0">
      <alignment horizontal="left" vertical="center" indent="1" justifyLastLine="1"/>
    </xf>
    <xf numFmtId="0" fontId="2" fillId="45" borderId="1" applyNumberFormat="0" applyProtection="0">
      <alignment horizontal="left" vertical="center" indent="1"/>
    </xf>
    <xf numFmtId="0" fontId="2" fillId="45" borderId="8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 justifyLastLine="1"/>
    </xf>
    <xf numFmtId="0" fontId="2" fillId="5" borderId="1" applyNumberFormat="0" applyProtection="0">
      <alignment horizontal="left" vertical="center" indent="1"/>
    </xf>
    <xf numFmtId="0" fontId="2" fillId="5" borderId="8" applyNumberFormat="0" applyProtection="0">
      <alignment horizontal="left" vertical="top" indent="1"/>
    </xf>
    <xf numFmtId="0" fontId="2" fillId="46" borderId="10" applyNumberFormat="0">
      <protection locked="0"/>
    </xf>
    <xf numFmtId="0" fontId="3" fillId="8" borderId="11" applyBorder="0"/>
    <xf numFmtId="4" fontId="4" fillId="47" borderId="8" applyNumberFormat="0" applyProtection="0">
      <alignment vertical="center"/>
    </xf>
    <xf numFmtId="4" fontId="25" fillId="0" borderId="12" applyNumberFormat="0" applyProtection="0">
      <alignment vertical="center"/>
    </xf>
    <xf numFmtId="4" fontId="23" fillId="48" borderId="13" applyNumberFormat="0" applyProtection="0">
      <alignment vertical="center"/>
    </xf>
    <xf numFmtId="4" fontId="4" fillId="6" borderId="8" applyNumberFormat="0" applyProtection="0">
      <alignment horizontal="left" vertical="center" indent="1"/>
    </xf>
    <xf numFmtId="0" fontId="4" fillId="47" borderId="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23" fillId="49" borderId="1" applyNumberFormat="0" applyProtection="0">
      <alignment horizontal="right" vertical="center"/>
    </xf>
    <xf numFmtId="4" fontId="2" fillId="36" borderId="1" applyNumberFormat="0" applyProtection="0">
      <alignment horizontal="left" vertical="center" indent="1" justifyLastLine="1"/>
    </xf>
    <xf numFmtId="4" fontId="2" fillId="36" borderId="1" applyNumberFormat="0" applyProtection="0">
      <alignment horizontal="left" vertical="center" indent="1"/>
    </xf>
    <xf numFmtId="0" fontId="4" fillId="3" borderId="8" applyNumberFormat="0" applyProtection="0">
      <alignment horizontal="left" vertical="top" indent="1"/>
    </xf>
    <xf numFmtId="4" fontId="7" fillId="50" borderId="9" applyNumberFormat="0" applyProtection="0">
      <alignment horizontal="left" vertical="center" indent="1" justifyLastLine="1"/>
    </xf>
    <xf numFmtId="4" fontId="7" fillId="50" borderId="9" applyNumberFormat="0" applyProtection="0">
      <alignment horizontal="left" vertical="center" indent="1"/>
    </xf>
    <xf numFmtId="0" fontId="25" fillId="0" borderId="12"/>
    <xf numFmtId="0" fontId="2" fillId="51" borderId="13"/>
    <xf numFmtId="4" fontId="8" fillId="46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14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43" fillId="0" borderId="0"/>
    <xf numFmtId="0" fontId="5" fillId="0" borderId="0"/>
    <xf numFmtId="0" fontId="61" fillId="0" borderId="0"/>
    <xf numFmtId="0" fontId="61" fillId="0" borderId="0"/>
    <xf numFmtId="0" fontId="63" fillId="0" borderId="0"/>
    <xf numFmtId="0" fontId="2" fillId="2" borderId="0"/>
  </cellStyleXfs>
  <cellXfs count="270">
    <xf numFmtId="0" fontId="0" fillId="2" borderId="0" xfId="0"/>
    <xf numFmtId="0" fontId="24" fillId="52" borderId="0" xfId="0" applyFont="1" applyFill="1"/>
    <xf numFmtId="0" fontId="26" fillId="2" borderId="0" xfId="0" applyFont="1"/>
    <xf numFmtId="0" fontId="0" fillId="49" borderId="15" xfId="0" applyFill="1" applyBorder="1"/>
    <xf numFmtId="0" fontId="1" fillId="0" borderId="0" xfId="72" applyAlignment="1">
      <alignment vertical="center"/>
    </xf>
    <xf numFmtId="0" fontId="28" fillId="0" borderId="0" xfId="72" applyFont="1" applyAlignment="1">
      <alignment vertical="center"/>
    </xf>
    <xf numFmtId="0" fontId="30" fillId="0" borderId="0" xfId="72" applyFont="1" applyAlignment="1">
      <alignment vertical="center"/>
    </xf>
    <xf numFmtId="0" fontId="31" fillId="0" borderId="0" xfId="72" applyFont="1" applyAlignment="1">
      <alignment vertical="center"/>
    </xf>
    <xf numFmtId="0" fontId="32" fillId="0" borderId="0" xfId="72" applyFont="1" applyAlignment="1">
      <alignment vertical="center"/>
    </xf>
    <xf numFmtId="0" fontId="33" fillId="0" borderId="0" xfId="72" applyFont="1" applyAlignment="1">
      <alignment vertical="center"/>
    </xf>
    <xf numFmtId="0" fontId="34" fillId="0" borderId="0" xfId="72" applyFont="1" applyAlignment="1">
      <alignment vertical="center"/>
    </xf>
    <xf numFmtId="0" fontId="31" fillId="0" borderId="0" xfId="72" applyFont="1" applyAlignment="1">
      <alignment horizontal="left" vertical="center"/>
    </xf>
    <xf numFmtId="0" fontId="36" fillId="0" borderId="0" xfId="72" applyFont="1" applyAlignment="1">
      <alignment vertical="center"/>
    </xf>
    <xf numFmtId="0" fontId="32" fillId="0" borderId="0" xfId="72" applyFont="1" applyAlignment="1">
      <alignment horizontal="justify" vertical="center"/>
    </xf>
    <xf numFmtId="4" fontId="27" fillId="0" borderId="0" xfId="72" applyNumberFormat="1" applyFont="1" applyAlignment="1">
      <alignment horizontal="justify" vertical="center"/>
    </xf>
    <xf numFmtId="0" fontId="37" fillId="0" borderId="0" xfId="72" applyFont="1" applyAlignment="1">
      <alignment vertical="center"/>
    </xf>
    <xf numFmtId="0" fontId="28" fillId="0" borderId="0" xfId="72" applyFont="1" applyAlignment="1">
      <alignment horizontal="justify" vertical="center"/>
    </xf>
    <xf numFmtId="0" fontId="38" fillId="0" borderId="0" xfId="72" applyFont="1" applyAlignment="1">
      <alignment horizontal="center" vertical="center"/>
    </xf>
    <xf numFmtId="0" fontId="39" fillId="0" borderId="0" xfId="72" applyFont="1" applyAlignment="1">
      <alignment vertical="center"/>
    </xf>
    <xf numFmtId="164" fontId="27" fillId="0" borderId="0" xfId="72" applyNumberFormat="1" applyFont="1" applyAlignment="1">
      <alignment horizontal="center" vertical="center"/>
    </xf>
    <xf numFmtId="0" fontId="40" fillId="0" borderId="0" xfId="72" applyFont="1" applyAlignment="1">
      <alignment vertical="center"/>
    </xf>
    <xf numFmtId="164" fontId="40" fillId="0" borderId="0" xfId="72" applyNumberFormat="1" applyFont="1" applyAlignment="1">
      <alignment vertical="center"/>
    </xf>
    <xf numFmtId="3" fontId="40" fillId="0" borderId="0" xfId="72" applyNumberFormat="1" applyFont="1" applyAlignment="1">
      <alignment vertical="center"/>
    </xf>
    <xf numFmtId="3" fontId="41" fillId="0" borderId="0" xfId="72" applyNumberFormat="1" applyFont="1" applyAlignment="1">
      <alignment vertical="center"/>
    </xf>
    <xf numFmtId="0" fontId="41" fillId="0" borderId="0" xfId="72" applyFont="1" applyAlignment="1">
      <alignment vertical="center"/>
    </xf>
    <xf numFmtId="0" fontId="35" fillId="0" borderId="0" xfId="72" applyFont="1" applyAlignment="1">
      <alignment vertical="center"/>
    </xf>
    <xf numFmtId="3" fontId="1" fillId="0" borderId="0" xfId="72" applyNumberFormat="1" applyAlignment="1">
      <alignment vertical="center"/>
    </xf>
    <xf numFmtId="0" fontId="29" fillId="0" borderId="0" xfId="72" applyFont="1" applyAlignment="1">
      <alignment horizontal="center" vertical="center"/>
    </xf>
    <xf numFmtId="0" fontId="0" fillId="2" borderId="0" xfId="0" quotePrefix="1" applyAlignment="1"/>
    <xf numFmtId="3" fontId="32" fillId="0" borderId="0" xfId="72" applyNumberFormat="1" applyFont="1" applyAlignment="1">
      <alignment vertical="center"/>
    </xf>
    <xf numFmtId="3" fontId="31" fillId="0" borderId="0" xfId="72" applyNumberFormat="1" applyFont="1" applyAlignment="1">
      <alignment horizontal="left" vertical="center"/>
    </xf>
    <xf numFmtId="3" fontId="29" fillId="0" borderId="0" xfId="72" applyNumberFormat="1" applyFont="1" applyAlignment="1">
      <alignment horizontal="center" vertical="center"/>
    </xf>
    <xf numFmtId="3" fontId="32" fillId="0" borderId="0" xfId="72" applyNumberFormat="1" applyFont="1" applyAlignment="1">
      <alignment horizontal="justify" vertical="center"/>
    </xf>
    <xf numFmtId="4" fontId="0" fillId="2" borderId="0" xfId="0" applyNumberFormat="1"/>
    <xf numFmtId="0" fontId="35" fillId="0" borderId="13" xfId="72" applyFont="1" applyBorder="1" applyAlignment="1">
      <alignment horizontal="justify" vertical="center"/>
    </xf>
    <xf numFmtId="3" fontId="35" fillId="0" borderId="13" xfId="72" applyNumberFormat="1" applyFont="1" applyBorder="1" applyAlignment="1">
      <alignment horizontal="center" vertical="center" wrapText="1"/>
    </xf>
    <xf numFmtId="0" fontId="32" fillId="0" borderId="13" xfId="72" applyFont="1" applyBorder="1" applyAlignment="1">
      <alignment horizontal="center" vertical="center"/>
    </xf>
    <xf numFmtId="3" fontId="32" fillId="0" borderId="13" xfId="72" applyNumberFormat="1" applyFont="1" applyBorder="1" applyAlignment="1">
      <alignment horizontal="center" vertical="center"/>
    </xf>
    <xf numFmtId="0" fontId="35" fillId="0" borderId="13" xfId="72" applyFont="1" applyBorder="1" applyAlignment="1">
      <alignment horizontal="left" vertical="center" wrapText="1"/>
    </xf>
    <xf numFmtId="0" fontId="35" fillId="0" borderId="13" xfId="72" quotePrefix="1" applyFont="1" applyBorder="1" applyAlignment="1">
      <alignment horizontal="left" vertical="center" wrapText="1"/>
    </xf>
    <xf numFmtId="4" fontId="35" fillId="53" borderId="0" xfId="72" applyNumberFormat="1" applyFont="1" applyFill="1" applyAlignment="1">
      <alignment horizontal="left" vertical="center"/>
    </xf>
    <xf numFmtId="3" fontId="32" fillId="53" borderId="0" xfId="72" applyNumberFormat="1" applyFont="1" applyFill="1" applyAlignment="1">
      <alignment vertical="center"/>
    </xf>
    <xf numFmtId="0" fontId="35" fillId="53" borderId="13" xfId="72" applyFont="1" applyFill="1" applyBorder="1" applyAlignment="1">
      <alignment horizontal="justify" vertical="center"/>
    </xf>
    <xf numFmtId="0" fontId="32" fillId="53" borderId="13" xfId="72" applyFont="1" applyFill="1" applyBorder="1" applyAlignment="1">
      <alignment horizontal="center" vertical="center"/>
    </xf>
    <xf numFmtId="3" fontId="32" fillId="53" borderId="13" xfId="72" applyNumberFormat="1" applyFont="1" applyFill="1" applyBorder="1" applyAlignment="1">
      <alignment horizontal="center" vertical="center"/>
    </xf>
    <xf numFmtId="0" fontId="35" fillId="53" borderId="13" xfId="72" applyFont="1" applyFill="1" applyBorder="1" applyAlignment="1">
      <alignment horizontal="left" vertical="center" wrapText="1"/>
    </xf>
    <xf numFmtId="0" fontId="2" fillId="36" borderId="1" xfId="80" quotePrefix="1" applyNumberFormat="1">
      <alignment horizontal="left" vertical="center" indent="1" justifyLastLine="1"/>
    </xf>
    <xf numFmtId="0" fontId="2" fillId="3" borderId="1" xfId="97" quotePrefix="1" applyNumberFormat="1">
      <alignment horizontal="right" vertical="center"/>
    </xf>
    <xf numFmtId="3" fontId="2" fillId="0" borderId="1" xfId="121" applyNumberFormat="1">
      <alignment horizontal="right" vertical="center"/>
    </xf>
    <xf numFmtId="0" fontId="2" fillId="6" borderId="1" xfId="102" quotePrefix="1" applyAlignment="1">
      <alignment horizontal="left" vertical="center" indent="2" justifyLastLine="1"/>
    </xf>
    <xf numFmtId="0" fontId="2" fillId="36" borderId="1" xfId="123" quotePrefix="1" applyNumberFormat="1">
      <alignment horizontal="left" vertical="center" indent="1" justifyLastLine="1"/>
    </xf>
    <xf numFmtId="0" fontId="2" fillId="36" borderId="1" xfId="123" quotePrefix="1" applyNumberFormat="1" applyAlignment="1">
      <alignment horizontal="left" vertical="center" wrapText="1" indent="1" justifyLastLine="1"/>
    </xf>
    <xf numFmtId="3" fontId="2" fillId="0" borderId="1" xfId="121" quotePrefix="1" applyNumberFormat="1">
      <alignment horizontal="right" vertical="center"/>
    </xf>
    <xf numFmtId="4" fontId="2" fillId="0" borderId="1" xfId="121" applyNumberFormat="1">
      <alignment horizontal="right" vertical="center"/>
    </xf>
    <xf numFmtId="4" fontId="2" fillId="0" borderId="1" xfId="121" quotePrefix="1" applyNumberFormat="1">
      <alignment horizontal="right" vertical="center"/>
    </xf>
    <xf numFmtId="0" fontId="45" fillId="0" borderId="0" xfId="0" applyFont="1" applyFill="1"/>
    <xf numFmtId="0" fontId="44" fillId="0" borderId="0" xfId="134" applyFont="1" applyFill="1" applyAlignment="1">
      <alignment horizontal="left" vertical="center"/>
    </xf>
    <xf numFmtId="0" fontId="45" fillId="0" borderId="0" xfId="0" applyFont="1" applyFill="1" applyAlignment="1">
      <alignment horizontal="right"/>
    </xf>
    <xf numFmtId="0" fontId="46" fillId="0" borderId="0" xfId="134" applyFont="1" applyFill="1" applyAlignment="1"/>
    <xf numFmtId="0" fontId="45" fillId="0" borderId="0" xfId="0" applyFont="1" applyFill="1" applyAlignment="1"/>
    <xf numFmtId="0" fontId="45" fillId="0" borderId="0" xfId="0" applyFont="1" applyFill="1" applyProtection="1">
      <protection locked="0"/>
    </xf>
    <xf numFmtId="0" fontId="45" fillId="0" borderId="0" xfId="0" applyFont="1" applyFill="1" applyAlignment="1" applyProtection="1">
      <alignment horizontal="right"/>
      <protection locked="0"/>
    </xf>
    <xf numFmtId="0" fontId="45" fillId="0" borderId="0" xfId="0" quotePrefix="1" applyFont="1" applyFill="1" applyProtection="1">
      <protection locked="0"/>
    </xf>
    <xf numFmtId="0" fontId="45" fillId="0" borderId="0" xfId="0" quotePrefix="1" applyFont="1" applyFill="1" applyAlignment="1" applyProtection="1">
      <alignment horizontal="right"/>
      <protection locked="0"/>
    </xf>
    <xf numFmtId="3" fontId="27" fillId="0" borderId="16" xfId="0" applyNumberFormat="1" applyFont="1" applyFill="1" applyBorder="1" applyAlignment="1">
      <alignment horizontal="center" vertical="center" wrapText="1" justifyLastLine="1"/>
    </xf>
    <xf numFmtId="3" fontId="27" fillId="0" borderId="16" xfId="80" applyNumberFormat="1" applyFont="1" applyFill="1" applyBorder="1" applyAlignment="1">
      <alignment horizontal="center" vertical="center" wrapText="1" justifyLastLine="1"/>
    </xf>
    <xf numFmtId="0" fontId="45" fillId="0" borderId="0" xfId="0" applyFont="1" applyFill="1" applyAlignment="1">
      <alignment horizontal="center" vertical="center"/>
    </xf>
    <xf numFmtId="3" fontId="47" fillId="0" borderId="17" xfId="0" applyNumberFormat="1" applyFont="1" applyFill="1" applyBorder="1" applyAlignment="1">
      <alignment horizontal="center" vertical="center" wrapText="1" justifyLastLine="1"/>
    </xf>
    <xf numFmtId="0" fontId="48" fillId="0" borderId="17" xfId="0" applyFont="1" applyFill="1" applyBorder="1" applyAlignment="1">
      <alignment horizontal="center" vertical="center"/>
    </xf>
    <xf numFmtId="3" fontId="47" fillId="0" borderId="17" xfId="0" applyNumberFormat="1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3" fontId="45" fillId="0" borderId="0" xfId="0" quotePrefix="1" applyNumberFormat="1" applyFont="1" applyFill="1" applyBorder="1" applyAlignment="1">
      <alignment vertical="top" wrapText="1" justifyLastLine="1"/>
    </xf>
    <xf numFmtId="3" fontId="45" fillId="0" borderId="0" xfId="0" applyNumberFormat="1" applyFont="1" applyFill="1" applyBorder="1" applyAlignment="1">
      <alignment vertical="top" wrapText="1" justifyLastLine="1"/>
    </xf>
    <xf numFmtId="0" fontId="2" fillId="0" borderId="1" xfId="80" quotePrefix="1" applyNumberFormat="1" applyFill="1" applyAlignment="1">
      <alignment horizontal="left" vertical="center" indent="1"/>
    </xf>
    <xf numFmtId="4" fontId="2" fillId="0" borderId="1" xfId="123" quotePrefix="1" applyFill="1" applyAlignment="1">
      <alignment horizontal="right" vertical="center" wrapText="1" indent="1"/>
    </xf>
    <xf numFmtId="4" fontId="2" fillId="0" borderId="1" xfId="123" quotePrefix="1" applyFill="1" applyAlignment="1">
      <alignment horizontal="right" vertical="center" indent="1"/>
    </xf>
    <xf numFmtId="0" fontId="0" fillId="0" borderId="0" xfId="0" applyFill="1" applyBorder="1"/>
    <xf numFmtId="0" fontId="45" fillId="0" borderId="0" xfId="0" applyFont="1" applyFill="1" applyBorder="1"/>
    <xf numFmtId="0" fontId="2" fillId="0" borderId="0" xfId="80" quotePrefix="1" applyNumberFormat="1" applyFill="1" applyBorder="1" applyAlignment="1">
      <alignment horizontal="left" vertical="center" indent="1"/>
    </xf>
    <xf numFmtId="4" fontId="2" fillId="0" borderId="0" xfId="97" quotePrefix="1" applyFill="1" applyBorder="1" applyAlignment="1">
      <alignment horizontal="right" vertical="center"/>
    </xf>
    <xf numFmtId="0" fontId="50" fillId="0" borderId="0" xfId="0" applyFont="1" applyFill="1" applyBorder="1"/>
    <xf numFmtId="3" fontId="51" fillId="0" borderId="0" xfId="0" quotePrefix="1" applyNumberFormat="1" applyFont="1" applyFill="1" applyBorder="1" applyAlignment="1">
      <alignment vertical="top" wrapText="1" justifyLastLine="1"/>
    </xf>
    <xf numFmtId="3" fontId="51" fillId="0" borderId="0" xfId="0" applyNumberFormat="1" applyFont="1" applyFill="1" applyBorder="1" applyAlignment="1">
      <alignment vertical="top" wrapText="1" justifyLastLine="1"/>
    </xf>
    <xf numFmtId="3" fontId="52" fillId="0" borderId="0" xfId="0" applyNumberFormat="1" applyFont="1" applyFill="1" applyBorder="1" applyAlignment="1">
      <alignment vertical="top" wrapText="1" justifyLastLine="1"/>
    </xf>
    <xf numFmtId="0" fontId="52" fillId="0" borderId="0" xfId="102" quotePrefix="1" applyFont="1" applyFill="1" applyBorder="1" applyAlignment="1">
      <alignment horizontal="left" vertical="center" wrapText="1" indent="2" justifyLastLine="1"/>
    </xf>
    <xf numFmtId="3" fontId="53" fillId="0" borderId="0" xfId="75" applyNumberFormat="1" applyFont="1" applyFill="1" applyBorder="1" applyAlignment="1">
      <alignment horizontal="right" vertical="center"/>
    </xf>
    <xf numFmtId="4" fontId="53" fillId="0" borderId="0" xfId="75" applyNumberFormat="1" applyFont="1" applyFill="1" applyBorder="1" applyAlignment="1">
      <alignment horizontal="right" vertical="center"/>
    </xf>
    <xf numFmtId="0" fontId="54" fillId="0" borderId="0" xfId="0" applyFont="1" applyFill="1" applyBorder="1"/>
    <xf numFmtId="3" fontId="55" fillId="0" borderId="0" xfId="0" quotePrefix="1" applyNumberFormat="1" applyFont="1" applyFill="1" applyBorder="1" applyAlignment="1">
      <alignment vertical="top" wrapText="1" justifyLastLine="1"/>
    </xf>
    <xf numFmtId="3" fontId="55" fillId="0" borderId="0" xfId="0" applyNumberFormat="1" applyFont="1" applyFill="1" applyBorder="1" applyAlignment="1">
      <alignment vertical="top" wrapText="1" justifyLastLine="1"/>
    </xf>
    <xf numFmtId="0" fontId="24" fillId="0" borderId="0" xfId="0" applyFont="1" applyFill="1" applyBorder="1"/>
    <xf numFmtId="0" fontId="52" fillId="0" borderId="0" xfId="0" applyFont="1" applyFill="1" applyBorder="1"/>
    <xf numFmtId="0" fontId="52" fillId="0" borderId="0" xfId="105" quotePrefix="1" applyFont="1" applyFill="1" applyBorder="1" applyAlignment="1">
      <alignment horizontal="left" vertical="center" wrapText="1" indent="3"/>
    </xf>
    <xf numFmtId="3" fontId="56" fillId="0" borderId="0" xfId="0" quotePrefix="1" applyNumberFormat="1" applyFont="1" applyFill="1" applyBorder="1" applyAlignment="1">
      <alignment vertical="top" wrapText="1" justifyLastLine="1"/>
    </xf>
    <xf numFmtId="3" fontId="56" fillId="0" borderId="0" xfId="0" applyNumberFormat="1" applyFont="1" applyFill="1" applyBorder="1" applyAlignment="1">
      <alignment vertical="top" wrapText="1" justifyLastLine="1"/>
    </xf>
    <xf numFmtId="0" fontId="57" fillId="0" borderId="0" xfId="108" quotePrefix="1" applyFont="1" applyFill="1" applyBorder="1" applyAlignment="1">
      <alignment horizontal="left" vertical="center" wrapText="1" indent="4"/>
    </xf>
    <xf numFmtId="0" fontId="57" fillId="0" borderId="0" xfId="108" quotePrefix="1" applyFont="1" applyFill="1" applyBorder="1" applyAlignment="1">
      <alignment horizontal="left" vertical="center" wrapText="1"/>
    </xf>
    <xf numFmtId="3" fontId="58" fillId="0" borderId="0" xfId="121" applyNumberFormat="1" applyFont="1" applyFill="1" applyBorder="1" applyAlignment="1">
      <alignment horizontal="right" vertical="center"/>
    </xf>
    <xf numFmtId="3" fontId="58" fillId="0" borderId="0" xfId="121" quotePrefix="1" applyNumberFormat="1" applyFont="1" applyFill="1" applyBorder="1" applyAlignment="1">
      <alignment horizontal="right" vertical="center"/>
    </xf>
    <xf numFmtId="4" fontId="58" fillId="0" borderId="0" xfId="121" applyNumberFormat="1" applyFont="1" applyFill="1" applyBorder="1" applyAlignment="1">
      <alignment horizontal="right" vertical="center"/>
    </xf>
    <xf numFmtId="0" fontId="55" fillId="0" borderId="0" xfId="0" applyFont="1" applyFill="1"/>
    <xf numFmtId="3" fontId="57" fillId="0" borderId="0" xfId="0" quotePrefix="1" applyNumberFormat="1" applyFont="1" applyFill="1" applyBorder="1" applyAlignment="1">
      <alignment vertical="top" wrapText="1" justifyLastLine="1"/>
    </xf>
    <xf numFmtId="3" fontId="57" fillId="0" borderId="0" xfId="0" applyNumberFormat="1" applyFont="1" applyFill="1" applyBorder="1" applyAlignment="1">
      <alignment vertical="top" wrapText="1" justifyLastLine="1"/>
    </xf>
    <xf numFmtId="0" fontId="57" fillId="0" borderId="0" xfId="0" applyFont="1" applyFill="1" applyBorder="1"/>
    <xf numFmtId="3" fontId="53" fillId="0" borderId="0" xfId="75" quotePrefix="1" applyNumberFormat="1" applyFont="1" applyFill="1" applyBorder="1" applyAlignment="1">
      <alignment horizontal="right" vertical="center"/>
    </xf>
    <xf numFmtId="0" fontId="55" fillId="0" borderId="0" xfId="0" applyFont="1" applyFill="1" applyBorder="1"/>
    <xf numFmtId="0" fontId="45" fillId="0" borderId="0" xfId="0" applyFont="1" applyFill="1" applyAlignment="1">
      <alignment wrapText="1"/>
    </xf>
    <xf numFmtId="3" fontId="45" fillId="0" borderId="0" xfId="0" quotePrefix="1" applyNumberFormat="1" applyFont="1" applyFill="1" applyProtection="1">
      <protection locked="0"/>
    </xf>
    <xf numFmtId="3" fontId="59" fillId="0" borderId="17" xfId="0" applyNumberFormat="1" applyFont="1" applyFill="1" applyBorder="1" applyAlignment="1">
      <alignment horizontal="center" vertical="center"/>
    </xf>
    <xf numFmtId="3" fontId="47" fillId="0" borderId="0" xfId="0" applyNumberFormat="1" applyFont="1" applyFill="1" applyBorder="1" applyAlignment="1">
      <alignment horizontal="center" vertical="center" wrapText="1" justifyLastLine="1"/>
    </xf>
    <xf numFmtId="0" fontId="52" fillId="0" borderId="0" xfId="0" applyFont="1" applyFill="1" applyBorder="1" applyAlignment="1">
      <alignment vertical="top" wrapText="1" justifyLastLine="1"/>
    </xf>
    <xf numFmtId="0" fontId="48" fillId="0" borderId="0" xfId="0" applyFont="1" applyFill="1" applyBorder="1" applyAlignment="1">
      <alignment horizontal="center" vertical="center"/>
    </xf>
    <xf numFmtId="3" fontId="60" fillId="0" borderId="0" xfId="75" applyNumberFormat="1" applyFont="1" applyFill="1" applyBorder="1">
      <alignment vertical="center"/>
    </xf>
    <xf numFmtId="0" fontId="52" fillId="0" borderId="0" xfId="0" quotePrefix="1" applyFont="1" applyFill="1" applyBorder="1" applyAlignment="1">
      <alignment vertical="top" wrapText="1" justifyLastLine="1"/>
    </xf>
    <xf numFmtId="4" fontId="2" fillId="0" borderId="1" xfId="123" quotePrefix="1" applyFill="1" applyAlignment="1">
      <alignment horizontal="left" vertical="center" wrapText="1" indent="1"/>
    </xf>
    <xf numFmtId="4" fontId="2" fillId="0" borderId="1" xfId="123" quotePrefix="1" applyFill="1" applyAlignment="1">
      <alignment horizontal="left" vertical="center" indent="1"/>
    </xf>
    <xf numFmtId="4" fontId="2" fillId="0" borderId="1" xfId="97" quotePrefix="1" applyFill="1" applyAlignment="1">
      <alignment horizontal="center" vertical="center"/>
    </xf>
    <xf numFmtId="0" fontId="2" fillId="0" borderId="0" xfId="77" quotePrefix="1" applyNumberFormat="1" applyFill="1" applyBorder="1" applyAlignment="1">
      <alignment horizontal="left" vertical="center" indent="1"/>
    </xf>
    <xf numFmtId="3" fontId="2" fillId="0" borderId="0" xfId="75" applyNumberFormat="1" applyFill="1" applyBorder="1">
      <alignment vertical="center"/>
    </xf>
    <xf numFmtId="4" fontId="2" fillId="0" borderId="0" xfId="75" applyNumberFormat="1" applyFill="1" applyBorder="1">
      <alignment vertical="center"/>
    </xf>
    <xf numFmtId="4" fontId="52" fillId="0" borderId="0" xfId="123" quotePrefix="1" applyFont="1" applyFill="1" applyBorder="1" applyAlignment="1">
      <alignment horizontal="left" vertical="center" indent="1"/>
    </xf>
    <xf numFmtId="0" fontId="53" fillId="0" borderId="0" xfId="77" quotePrefix="1" applyNumberFormat="1" applyFont="1" applyFill="1" applyBorder="1" applyAlignment="1">
      <alignment horizontal="left" vertical="center" indent="1"/>
    </xf>
    <xf numFmtId="3" fontId="53" fillId="0" borderId="0" xfId="75" applyNumberFormat="1" applyFont="1" applyFill="1" applyBorder="1">
      <alignment vertical="center"/>
    </xf>
    <xf numFmtId="4" fontId="53" fillId="0" borderId="0" xfId="75" applyNumberFormat="1" applyFont="1" applyFill="1" applyBorder="1">
      <alignment vertical="center"/>
    </xf>
    <xf numFmtId="0" fontId="57" fillId="0" borderId="0" xfId="0" quotePrefix="1" applyFont="1" applyFill="1" applyBorder="1" applyAlignment="1">
      <alignment vertical="top" wrapText="1" justifyLastLine="1"/>
    </xf>
    <xf numFmtId="0" fontId="57" fillId="0" borderId="0" xfId="0" applyFont="1" applyFill="1" applyBorder="1" applyAlignment="1">
      <alignment vertical="top" wrapText="1" justifyLastLine="1"/>
    </xf>
    <xf numFmtId="4" fontId="57" fillId="0" borderId="0" xfId="123" quotePrefix="1" applyFont="1" applyFill="1" applyBorder="1" applyAlignment="1">
      <alignment horizontal="left" vertical="center" indent="1"/>
    </xf>
    <xf numFmtId="3" fontId="58" fillId="0" borderId="0" xfId="121" applyNumberFormat="1" applyFont="1" applyFill="1" applyBorder="1">
      <alignment horizontal="right" vertical="center"/>
    </xf>
    <xf numFmtId="3" fontId="58" fillId="0" borderId="0" xfId="121" quotePrefix="1" applyNumberFormat="1" applyFont="1" applyFill="1" applyBorder="1">
      <alignment horizontal="right" vertical="center"/>
    </xf>
    <xf numFmtId="4" fontId="58" fillId="0" borderId="0" xfId="121" applyNumberFormat="1" applyFont="1" applyFill="1" applyBorder="1">
      <alignment horizontal="right" vertical="center"/>
    </xf>
    <xf numFmtId="3" fontId="53" fillId="0" borderId="0" xfId="75" quotePrefix="1" applyNumberFormat="1" applyFont="1" applyFill="1" applyBorder="1">
      <alignment vertical="center"/>
    </xf>
    <xf numFmtId="4" fontId="58" fillId="0" borderId="0" xfId="121" quotePrefix="1" applyNumberFormat="1" applyFont="1" applyFill="1" applyBorder="1">
      <alignment horizontal="right" vertical="center"/>
    </xf>
    <xf numFmtId="3" fontId="45" fillId="0" borderId="0" xfId="0" applyNumberFormat="1" applyFont="1" applyFill="1"/>
    <xf numFmtId="3" fontId="0" fillId="0" borderId="0" xfId="0" applyNumberFormat="1" applyFill="1"/>
    <xf numFmtId="0" fontId="0" fillId="0" borderId="0" xfId="0" applyFill="1"/>
    <xf numFmtId="49" fontId="49" fillId="0" borderId="0" xfId="136" applyNumberFormat="1" applyFont="1" applyFill="1"/>
    <xf numFmtId="0" fontId="49" fillId="0" borderId="0" xfId="136" applyFont="1" applyFill="1" applyAlignment="1">
      <alignment wrapText="1"/>
    </xf>
    <xf numFmtId="0" fontId="49" fillId="0" borderId="0" xfId="136" applyFont="1" applyFill="1"/>
    <xf numFmtId="3" fontId="49" fillId="0" borderId="0" xfId="136" applyNumberFormat="1" applyFont="1" applyFill="1"/>
    <xf numFmtId="3" fontId="32" fillId="0" borderId="0" xfId="136" applyNumberFormat="1" applyFont="1" applyFill="1"/>
    <xf numFmtId="3" fontId="35" fillId="0" borderId="17" xfId="137" applyNumberFormat="1" applyFont="1" applyFill="1" applyBorder="1" applyAlignment="1">
      <alignment horizontal="center" vertical="center" wrapText="1"/>
    </xf>
    <xf numFmtId="3" fontId="32" fillId="0" borderId="17" xfId="138" applyNumberFormat="1" applyFont="1" applyFill="1" applyBorder="1" applyAlignment="1">
      <alignment horizontal="center" vertical="center"/>
    </xf>
    <xf numFmtId="3" fontId="0" fillId="0" borderId="0" xfId="0" applyNumberFormat="1" applyFill="1" applyBorder="1"/>
    <xf numFmtId="3" fontId="64" fillId="0" borderId="0" xfId="0" applyNumberFormat="1" applyFont="1" applyFill="1" applyBorder="1"/>
    <xf numFmtId="0" fontId="64" fillId="0" borderId="0" xfId="0" applyFont="1" applyFill="1" applyBorder="1"/>
    <xf numFmtId="3" fontId="64" fillId="0" borderId="0" xfId="0" applyNumberFormat="1" applyFont="1" applyFill="1"/>
    <xf numFmtId="0" fontId="64" fillId="0" borderId="0" xfId="0" applyFont="1" applyFill="1"/>
    <xf numFmtId="0" fontId="65" fillId="0" borderId="0" xfId="80" quotePrefix="1" applyNumberFormat="1" applyFont="1" applyFill="1" applyBorder="1" applyAlignment="1">
      <alignment horizontal="left" vertical="center" indent="1"/>
    </xf>
    <xf numFmtId="3" fontId="65" fillId="0" borderId="0" xfId="97" quotePrefix="1" applyNumberFormat="1" applyFont="1" applyFill="1" applyBorder="1" applyAlignment="1">
      <alignment horizontal="center" vertical="top"/>
    </xf>
    <xf numFmtId="0" fontId="65" fillId="0" borderId="0" xfId="97" quotePrefix="1" applyNumberFormat="1" applyFont="1" applyFill="1" applyBorder="1" applyAlignment="1">
      <alignment horizontal="center" vertical="top"/>
    </xf>
    <xf numFmtId="3" fontId="35" fillId="0" borderId="0" xfId="0" applyNumberFormat="1" applyFont="1" applyFill="1" applyBorder="1"/>
    <xf numFmtId="0" fontId="35" fillId="0" borderId="0" xfId="0" applyFont="1" applyFill="1" applyBorder="1"/>
    <xf numFmtId="3" fontId="35" fillId="0" borderId="0" xfId="0" applyNumberFormat="1" applyFont="1" applyFill="1"/>
    <xf numFmtId="0" fontId="35" fillId="0" borderId="0" xfId="0" applyFont="1" applyFill="1"/>
    <xf numFmtId="0" fontId="66" fillId="0" borderId="0" xfId="102" quotePrefix="1" applyFont="1" applyFill="1" applyBorder="1" applyAlignment="1">
      <alignment horizontal="left" vertical="center" indent="2"/>
    </xf>
    <xf numFmtId="0" fontId="66" fillId="0" borderId="0" xfId="102" quotePrefix="1" applyFont="1" applyFill="1" applyBorder="1" applyAlignment="1">
      <alignment horizontal="left" vertical="center" indent="1"/>
    </xf>
    <xf numFmtId="3" fontId="67" fillId="0" borderId="0" xfId="121" applyNumberFormat="1" applyFont="1" applyFill="1" applyBorder="1">
      <alignment horizontal="right" vertical="center"/>
    </xf>
    <xf numFmtId="3" fontId="66" fillId="0" borderId="0" xfId="0" applyNumberFormat="1" applyFont="1" applyFill="1" applyBorder="1"/>
    <xf numFmtId="0" fontId="66" fillId="0" borderId="0" xfId="0" applyFont="1" applyFill="1" applyBorder="1"/>
    <xf numFmtId="3" fontId="66" fillId="0" borderId="0" xfId="0" applyNumberFormat="1" applyFont="1" applyFill="1"/>
    <xf numFmtId="0" fontId="66" fillId="0" borderId="0" xfId="0" applyFont="1" applyFill="1"/>
    <xf numFmtId="0" fontId="35" fillId="0" borderId="0" xfId="105" quotePrefix="1" applyFont="1" applyFill="1" applyBorder="1" applyAlignment="1">
      <alignment horizontal="left" vertical="center" indent="3"/>
    </xf>
    <xf numFmtId="0" fontId="35" fillId="0" borderId="0" xfId="105" quotePrefix="1" applyFont="1" applyFill="1" applyBorder="1" applyAlignment="1">
      <alignment horizontal="left" vertical="center" indent="1"/>
    </xf>
    <xf numFmtId="3" fontId="65" fillId="0" borderId="0" xfId="121" applyNumberFormat="1" applyFont="1" applyFill="1" applyBorder="1">
      <alignment horizontal="right" vertical="center"/>
    </xf>
    <xf numFmtId="0" fontId="66" fillId="0" borderId="0" xfId="108" quotePrefix="1" applyFont="1" applyFill="1" applyBorder="1" applyAlignment="1">
      <alignment horizontal="left" vertical="center" indent="4"/>
    </xf>
    <xf numFmtId="0" fontId="66" fillId="0" borderId="0" xfId="108" quotePrefix="1" applyFont="1" applyFill="1" applyBorder="1" applyAlignment="1">
      <alignment horizontal="left" vertical="center" indent="1"/>
    </xf>
    <xf numFmtId="49" fontId="0" fillId="0" borderId="0" xfId="0" applyNumberFormat="1" applyFill="1"/>
    <xf numFmtId="3" fontId="32" fillId="0" borderId="0" xfId="0" applyNumberFormat="1" applyFont="1" applyFill="1"/>
    <xf numFmtId="0" fontId="32" fillId="0" borderId="0" xfId="0" applyFont="1" applyFill="1"/>
    <xf numFmtId="0" fontId="32" fillId="0" borderId="0" xfId="136" applyFont="1" applyFill="1"/>
    <xf numFmtId="0" fontId="32" fillId="0" borderId="0" xfId="136" applyFont="1" applyFill="1" applyAlignment="1">
      <alignment wrapText="1"/>
    </xf>
    <xf numFmtId="4" fontId="32" fillId="0" borderId="0" xfId="136" applyNumberFormat="1" applyFont="1" applyFill="1"/>
    <xf numFmtId="4" fontId="35" fillId="0" borderId="17" xfId="137" applyNumberFormat="1" applyFont="1" applyFill="1" applyBorder="1" applyAlignment="1">
      <alignment horizontal="center" vertical="center" wrapText="1"/>
    </xf>
    <xf numFmtId="0" fontId="32" fillId="0" borderId="19" xfId="138" applyNumberFormat="1" applyFont="1" applyFill="1" applyBorder="1" applyAlignment="1">
      <alignment horizontal="center" vertical="center"/>
    </xf>
    <xf numFmtId="0" fontId="65" fillId="0" borderId="1" xfId="80" quotePrefix="1" applyNumberFormat="1" applyFont="1" applyFill="1" applyAlignment="1">
      <alignment horizontal="left" vertical="center" indent="1"/>
    </xf>
    <xf numFmtId="3" fontId="65" fillId="0" borderId="1" xfId="123" quotePrefix="1" applyNumberFormat="1" applyFont="1" applyFill="1" applyAlignment="1">
      <alignment horizontal="left" vertical="center" wrapText="1" indent="1"/>
    </xf>
    <xf numFmtId="3" fontId="65" fillId="0" borderId="1" xfId="123" quotePrefix="1" applyNumberFormat="1" applyFont="1" applyFill="1" applyAlignment="1">
      <alignment horizontal="left" vertical="center" indent="1"/>
    </xf>
    <xf numFmtId="0" fontId="65" fillId="0" borderId="1" xfId="123" quotePrefix="1" applyNumberFormat="1" applyFont="1" applyFill="1" applyAlignment="1">
      <alignment horizontal="left" vertical="center" wrapText="1" indent="1"/>
    </xf>
    <xf numFmtId="3" fontId="68" fillId="0" borderId="0" xfId="0" applyNumberFormat="1" applyFont="1" applyFill="1" applyBorder="1"/>
    <xf numFmtId="0" fontId="68" fillId="0" borderId="0" xfId="0" applyFont="1" applyFill="1" applyBorder="1"/>
    <xf numFmtId="3" fontId="68" fillId="0" borderId="0" xfId="0" applyNumberFormat="1" applyFont="1" applyFill="1"/>
    <xf numFmtId="0" fontId="68" fillId="0" borderId="0" xfId="0" applyFont="1" applyFill="1"/>
    <xf numFmtId="0" fontId="69" fillId="0" borderId="0" xfId="0" applyFont="1" applyFill="1"/>
    <xf numFmtId="3" fontId="65" fillId="0" borderId="1" xfId="97" quotePrefix="1" applyNumberFormat="1" applyFont="1" applyFill="1" applyAlignment="1">
      <alignment horizontal="center" vertical="top"/>
    </xf>
    <xf numFmtId="0" fontId="65" fillId="0" borderId="1" xfId="97" quotePrefix="1" applyNumberFormat="1" applyFont="1" applyFill="1" applyAlignment="1">
      <alignment horizontal="center" vertical="top"/>
    </xf>
    <xf numFmtId="0" fontId="35" fillId="0" borderId="0" xfId="102" quotePrefix="1" applyFont="1" applyFill="1" applyBorder="1" applyAlignment="1">
      <alignment horizontal="left" vertical="center" indent="2"/>
    </xf>
    <xf numFmtId="0" fontId="35" fillId="0" borderId="0" xfId="102" quotePrefix="1" applyFont="1" applyFill="1" applyBorder="1" applyAlignment="1">
      <alignment horizontal="left" vertical="center" indent="1"/>
    </xf>
    <xf numFmtId="3" fontId="65" fillId="0" borderId="0" xfId="121" quotePrefix="1" applyNumberFormat="1" applyFont="1" applyFill="1" applyBorder="1">
      <alignment horizontal="right" vertical="center"/>
    </xf>
    <xf numFmtId="3" fontId="67" fillId="0" borderId="0" xfId="121" quotePrefix="1" applyNumberFormat="1" applyFont="1" applyFill="1" applyBorder="1">
      <alignment horizontal="right" vertical="center"/>
    </xf>
    <xf numFmtId="0" fontId="67" fillId="0" borderId="0" xfId="121" quotePrefix="1" applyNumberFormat="1" applyFont="1" applyFill="1" applyBorder="1">
      <alignment horizontal="right" vertical="center"/>
    </xf>
    <xf numFmtId="4" fontId="32" fillId="0" borderId="0" xfId="0" applyNumberFormat="1" applyFont="1" applyFill="1"/>
    <xf numFmtId="0" fontId="62" fillId="0" borderId="18" xfId="134" applyFont="1" applyFill="1" applyBorder="1" applyAlignment="1">
      <alignment horizontal="center" vertical="center"/>
    </xf>
    <xf numFmtId="0" fontId="62" fillId="0" borderId="17" xfId="134" applyFont="1" applyFill="1" applyBorder="1" applyAlignment="1">
      <alignment horizontal="center" vertical="center"/>
    </xf>
    <xf numFmtId="0" fontId="2" fillId="0" borderId="1" xfId="123" quotePrefix="1" applyNumberFormat="1" applyFill="1" applyAlignment="1">
      <alignment horizontal="left" vertical="center" wrapText="1" indent="1"/>
    </xf>
    <xf numFmtId="0" fontId="2" fillId="0" borderId="1" xfId="123" quotePrefix="1" applyNumberFormat="1" applyFill="1" applyAlignment="1">
      <alignment horizontal="left" vertical="center" indent="1"/>
    </xf>
    <xf numFmtId="3" fontId="2" fillId="0" borderId="0" xfId="80" quotePrefix="1" applyNumberFormat="1" applyFill="1" applyBorder="1" applyAlignment="1">
      <alignment horizontal="left" vertical="center" indent="1"/>
    </xf>
    <xf numFmtId="0" fontId="2" fillId="0" borderId="0" xfId="97" quotePrefix="1" applyNumberFormat="1" applyFill="1" applyBorder="1" applyAlignment="1">
      <alignment horizontal="center" vertical="top"/>
    </xf>
    <xf numFmtId="3" fontId="65" fillId="0" borderId="0" xfId="123" quotePrefix="1" applyNumberFormat="1" applyFont="1" applyFill="1" applyBorder="1" applyAlignment="1">
      <alignment horizontal="left" vertical="center" indent="1"/>
    </xf>
    <xf numFmtId="0" fontId="65" fillId="0" borderId="0" xfId="123" quotePrefix="1" applyNumberFormat="1" applyFont="1" applyFill="1" applyBorder="1" applyAlignment="1">
      <alignment horizontal="left" vertical="center" indent="1"/>
    </xf>
    <xf numFmtId="3" fontId="65" fillId="0" borderId="0" xfId="75" applyNumberFormat="1" applyFont="1" applyFill="1" applyBorder="1">
      <alignment vertical="center"/>
    </xf>
    <xf numFmtId="4" fontId="65" fillId="0" borderId="0" xfId="75" applyNumberFormat="1" applyFont="1" applyFill="1" applyBorder="1">
      <alignment vertical="center"/>
    </xf>
    <xf numFmtId="0" fontId="35" fillId="0" borderId="0" xfId="108" quotePrefix="1" applyFont="1" applyFill="1" applyBorder="1" applyAlignment="1">
      <alignment horizontal="left" vertical="center" indent="4"/>
    </xf>
    <xf numFmtId="0" fontId="35" fillId="0" borderId="0" xfId="108" quotePrefix="1" applyFont="1" applyFill="1" applyBorder="1" applyAlignment="1">
      <alignment horizontal="left" vertical="center" indent="1"/>
    </xf>
    <xf numFmtId="0" fontId="35" fillId="0" borderId="0" xfId="111" quotePrefix="1" applyFont="1" applyFill="1" applyBorder="1" applyAlignment="1">
      <alignment horizontal="left" vertical="center" indent="5"/>
    </xf>
    <xf numFmtId="0" fontId="35" fillId="0" borderId="0" xfId="111" quotePrefix="1" applyFont="1" applyFill="1" applyBorder="1" applyAlignment="1">
      <alignment horizontal="left" vertical="center" indent="1"/>
    </xf>
    <xf numFmtId="0" fontId="66" fillId="0" borderId="0" xfId="111" quotePrefix="1" applyFont="1" applyFill="1" applyBorder="1" applyAlignment="1">
      <alignment horizontal="left" vertical="center" indent="6"/>
    </xf>
    <xf numFmtId="0" fontId="66" fillId="0" borderId="0" xfId="111" quotePrefix="1" applyFont="1" applyFill="1" applyBorder="1" applyAlignment="1">
      <alignment horizontal="left" vertical="center" indent="1"/>
    </xf>
    <xf numFmtId="3" fontId="67" fillId="0" borderId="0" xfId="123" quotePrefix="1" applyNumberFormat="1" applyFont="1" applyFill="1" applyBorder="1" applyAlignment="1">
      <alignment horizontal="left" vertical="center" indent="1"/>
    </xf>
    <xf numFmtId="0" fontId="67" fillId="0" borderId="0" xfId="123" quotePrefix="1" applyNumberFormat="1" applyFont="1" applyFill="1" applyBorder="1" applyAlignment="1">
      <alignment horizontal="left" vertical="center" indent="1"/>
    </xf>
    <xf numFmtId="3" fontId="67" fillId="0" borderId="0" xfId="75" applyNumberFormat="1" applyFont="1" applyFill="1" applyBorder="1">
      <alignment vertical="center"/>
    </xf>
    <xf numFmtId="4" fontId="67" fillId="0" borderId="0" xfId="75" applyNumberFormat="1" applyFont="1" applyFill="1" applyBorder="1">
      <alignment vertical="center"/>
    </xf>
    <xf numFmtId="0" fontId="32" fillId="0" borderId="0" xfId="111" quotePrefix="1" applyFont="1" applyFill="1" applyBorder="1" applyAlignment="1">
      <alignment horizontal="left" vertical="center" indent="7"/>
    </xf>
    <xf numFmtId="0" fontId="32" fillId="0" borderId="0" xfId="111" quotePrefix="1" applyFont="1" applyFill="1" applyBorder="1" applyAlignment="1">
      <alignment horizontal="left" vertical="center" indent="1"/>
    </xf>
    <xf numFmtId="3" fontId="70" fillId="0" borderId="0" xfId="123" quotePrefix="1" applyNumberFormat="1" applyFont="1" applyFill="1" applyBorder="1" applyAlignment="1">
      <alignment horizontal="left" vertical="center" indent="1"/>
    </xf>
    <xf numFmtId="0" fontId="70" fillId="0" borderId="0" xfId="123" quotePrefix="1" applyNumberFormat="1" applyFont="1" applyFill="1" applyBorder="1" applyAlignment="1">
      <alignment horizontal="left" vertical="center" indent="1"/>
    </xf>
    <xf numFmtId="3" fontId="70" fillId="0" borderId="0" xfId="75" applyNumberFormat="1" applyFont="1" applyFill="1" applyBorder="1">
      <alignment vertical="center"/>
    </xf>
    <xf numFmtId="4" fontId="70" fillId="0" borderId="0" xfId="75" applyNumberFormat="1" applyFont="1" applyFill="1" applyBorder="1">
      <alignment vertical="center"/>
    </xf>
    <xf numFmtId="0" fontId="32" fillId="0" borderId="0" xfId="0" applyFont="1" applyFill="1" applyBorder="1"/>
    <xf numFmtId="0" fontId="32" fillId="0" borderId="0" xfId="111" quotePrefix="1" applyFont="1" applyFill="1" applyBorder="1" applyAlignment="1">
      <alignment horizontal="left" vertical="center" indent="8"/>
    </xf>
    <xf numFmtId="3" fontId="70" fillId="0" borderId="0" xfId="121" applyNumberFormat="1" applyFont="1" applyFill="1" applyBorder="1">
      <alignment horizontal="right" vertical="center"/>
    </xf>
    <xf numFmtId="4" fontId="70" fillId="0" borderId="0" xfId="121" applyNumberFormat="1" applyFont="1" applyFill="1" applyBorder="1">
      <alignment horizontal="right" vertical="center"/>
    </xf>
    <xf numFmtId="3" fontId="70" fillId="0" borderId="0" xfId="121" quotePrefix="1" applyNumberFormat="1" applyFont="1" applyFill="1" applyBorder="1">
      <alignment horizontal="right" vertical="center"/>
    </xf>
    <xf numFmtId="3" fontId="67" fillId="0" borderId="0" xfId="75" quotePrefix="1" applyNumberFormat="1" applyFont="1" applyFill="1" applyBorder="1">
      <alignment vertical="center"/>
    </xf>
    <xf numFmtId="3" fontId="70" fillId="0" borderId="0" xfId="75" quotePrefix="1" applyNumberFormat="1" applyFont="1" applyFill="1" applyBorder="1">
      <alignment vertical="center"/>
    </xf>
    <xf numFmtId="4" fontId="70" fillId="0" borderId="0" xfId="121" quotePrefix="1" applyNumberFormat="1" applyFont="1" applyFill="1" applyBorder="1">
      <alignment horizontal="right" vertical="center"/>
    </xf>
    <xf numFmtId="3" fontId="65" fillId="0" borderId="0" xfId="75" quotePrefix="1" applyNumberFormat="1" applyFont="1" applyFill="1" applyBorder="1">
      <alignment vertical="center"/>
    </xf>
    <xf numFmtId="0" fontId="35" fillId="0" borderId="0" xfId="111" quotePrefix="1" applyFont="1" applyFill="1" applyBorder="1" applyAlignment="1">
      <alignment horizontal="left" vertical="center" wrapText="1" indent="1"/>
    </xf>
    <xf numFmtId="0" fontId="32" fillId="0" borderId="0" xfId="102" quotePrefix="1" applyFont="1" applyFill="1" applyBorder="1" applyAlignment="1">
      <alignment horizontal="left" vertical="center" indent="1"/>
    </xf>
    <xf numFmtId="0" fontId="32" fillId="0" borderId="0" xfId="80" quotePrefix="1" applyNumberFormat="1" applyFont="1" applyFill="1" applyBorder="1" applyAlignment="1">
      <alignment horizontal="left" vertical="center" indent="1"/>
    </xf>
    <xf numFmtId="3" fontId="32" fillId="0" borderId="0" xfId="123" quotePrefix="1" applyNumberFormat="1" applyFont="1" applyFill="1" applyBorder="1" applyAlignment="1">
      <alignment horizontal="left" vertical="center" wrapText="1" indent="1"/>
    </xf>
    <xf numFmtId="3" fontId="32" fillId="0" borderId="0" xfId="123" quotePrefix="1" applyNumberFormat="1" applyFont="1" applyFill="1" applyBorder="1" applyAlignment="1">
      <alignment horizontal="left" vertical="center" indent="1"/>
    </xf>
    <xf numFmtId="0" fontId="32" fillId="0" borderId="0" xfId="123" quotePrefix="1" applyNumberFormat="1" applyFont="1" applyFill="1" applyBorder="1" applyAlignment="1">
      <alignment horizontal="left" vertical="center" wrapText="1" indent="1"/>
    </xf>
    <xf numFmtId="3" fontId="57" fillId="0" borderId="0" xfId="0" applyNumberFormat="1" applyFont="1" applyFill="1" applyBorder="1" applyAlignment="1">
      <alignment horizontal="left" vertical="top" wrapText="1" justifyLastLine="1"/>
    </xf>
    <xf numFmtId="3" fontId="35" fillId="0" borderId="16" xfId="0" applyNumberFormat="1" applyFont="1" applyFill="1" applyBorder="1" applyAlignment="1">
      <alignment horizontal="center" vertical="center" wrapText="1" justifyLastLine="1"/>
    </xf>
    <xf numFmtId="3" fontId="35" fillId="0" borderId="16" xfId="80" applyNumberFormat="1" applyFont="1" applyFill="1" applyBorder="1" applyAlignment="1">
      <alignment horizontal="center" vertical="center" wrapText="1" justifyLastLine="1"/>
    </xf>
    <xf numFmtId="3" fontId="35" fillId="0" borderId="17" xfId="0" applyNumberFormat="1" applyFont="1" applyFill="1" applyBorder="1" applyAlignment="1">
      <alignment horizontal="center" vertical="center" wrapText="1" justifyLastLine="1"/>
    </xf>
    <xf numFmtId="0" fontId="35" fillId="0" borderId="0" xfId="0" quotePrefix="1" applyFont="1" applyFill="1" applyBorder="1" applyAlignment="1">
      <alignment vertical="top" wrapText="1" justifyLastLine="1"/>
    </xf>
    <xf numFmtId="0" fontId="35" fillId="0" borderId="0" xfId="0" applyFont="1" applyFill="1" applyBorder="1" applyAlignment="1">
      <alignment vertical="top" wrapText="1" justifyLastLine="1"/>
    </xf>
    <xf numFmtId="0" fontId="32" fillId="0" borderId="1" xfId="80" quotePrefix="1" applyNumberFormat="1" applyFont="1" applyFill="1" applyAlignment="1">
      <alignment horizontal="left" vertical="center" indent="1"/>
    </xf>
    <xf numFmtId="4" fontId="32" fillId="0" borderId="1" xfId="123" quotePrefix="1" applyFont="1" applyFill="1" applyAlignment="1">
      <alignment horizontal="left" vertical="center" wrapText="1" indent="1"/>
    </xf>
    <xf numFmtId="4" fontId="32" fillId="0" borderId="1" xfId="123" quotePrefix="1" applyFont="1" applyFill="1" applyAlignment="1">
      <alignment horizontal="left" vertical="center" indent="1"/>
    </xf>
    <xf numFmtId="4" fontId="32" fillId="0" borderId="1" xfId="97" quotePrefix="1" applyFont="1" applyFill="1" applyAlignment="1">
      <alignment horizontal="center" vertical="center"/>
    </xf>
    <xf numFmtId="0" fontId="32" fillId="0" borderId="1" xfId="77" quotePrefix="1" applyNumberFormat="1" applyFont="1" applyFill="1" applyAlignment="1">
      <alignment horizontal="left" vertical="center" indent="1"/>
    </xf>
    <xf numFmtId="3" fontId="32" fillId="0" borderId="1" xfId="75" applyNumberFormat="1" applyFont="1" applyFill="1">
      <alignment vertical="center"/>
    </xf>
    <xf numFmtId="3" fontId="32" fillId="0" borderId="1" xfId="75" quotePrefix="1" applyNumberFormat="1" applyFont="1" applyFill="1">
      <alignment vertical="center"/>
    </xf>
    <xf numFmtId="4" fontId="35" fillId="0" borderId="0" xfId="123" quotePrefix="1" applyFont="1" applyFill="1" applyBorder="1" applyAlignment="1">
      <alignment horizontal="left" vertical="center" indent="1"/>
    </xf>
    <xf numFmtId="0" fontId="65" fillId="0" borderId="0" xfId="77" quotePrefix="1" applyNumberFormat="1" applyFont="1" applyFill="1" applyBorder="1" applyAlignment="1">
      <alignment horizontal="left" vertical="center" indent="1"/>
    </xf>
    <xf numFmtId="0" fontId="66" fillId="0" borderId="0" xfId="0" quotePrefix="1" applyFont="1" applyFill="1" applyBorder="1" applyAlignment="1">
      <alignment vertical="top" wrapText="1" justifyLastLine="1"/>
    </xf>
    <xf numFmtId="0" fontId="66" fillId="0" borderId="0" xfId="0" applyFont="1" applyFill="1" applyBorder="1" applyAlignment="1">
      <alignment vertical="top" wrapText="1" justifyLastLine="1"/>
    </xf>
    <xf numFmtId="4" fontId="66" fillId="0" borderId="0" xfId="123" quotePrefix="1" applyFont="1" applyFill="1" applyBorder="1" applyAlignment="1">
      <alignment horizontal="left" vertical="center" indent="1"/>
    </xf>
    <xf numFmtId="0" fontId="32" fillId="0" borderId="13" xfId="72" applyFont="1" applyBorder="1" applyAlignment="1">
      <alignment horizontal="left" vertical="center" wrapText="1"/>
    </xf>
    <xf numFmtId="0" fontId="32" fillId="53" borderId="13" xfId="72" applyFont="1" applyFill="1" applyBorder="1" applyAlignment="1">
      <alignment horizontal="left" vertical="center" wrapText="1"/>
    </xf>
    <xf numFmtId="3" fontId="71" fillId="0" borderId="13" xfId="71" applyNumberFormat="1" applyFont="1" applyFill="1" applyBorder="1" applyAlignment="1">
      <alignment horizontal="right" vertical="center"/>
    </xf>
    <xf numFmtId="3" fontId="72" fillId="0" borderId="13" xfId="71" applyNumberFormat="1" applyFont="1" applyFill="1" applyBorder="1" applyAlignment="1">
      <alignment horizontal="right" vertical="center"/>
    </xf>
    <xf numFmtId="164" fontId="31" fillId="0" borderId="0" xfId="72" applyNumberFormat="1" applyFont="1" applyAlignment="1">
      <alignment horizontal="center" vertical="center" wrapText="1"/>
    </xf>
    <xf numFmtId="0" fontId="31" fillId="0" borderId="0" xfId="72" applyFont="1" applyAlignment="1">
      <alignment horizontal="center" vertical="center" wrapText="1"/>
    </xf>
    <xf numFmtId="0" fontId="29" fillId="0" borderId="0" xfId="72" applyFont="1" applyAlignment="1">
      <alignment horizontal="center" vertical="center"/>
    </xf>
    <xf numFmtId="4" fontId="31" fillId="0" borderId="0" xfId="72" applyNumberFormat="1" applyFont="1" applyAlignment="1">
      <alignment horizontal="center" vertical="center"/>
    </xf>
    <xf numFmtId="4" fontId="31" fillId="53" borderId="0" xfId="72" applyNumberFormat="1" applyFont="1" applyFill="1" applyAlignment="1">
      <alignment horizontal="center" vertical="center"/>
    </xf>
    <xf numFmtId="0" fontId="44" fillId="0" borderId="0" xfId="134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1" fillId="0" borderId="0" xfId="135" applyFont="1" applyFill="1" applyAlignment="1">
      <alignment horizontal="center" vertical="center"/>
    </xf>
    <xf numFmtId="0" fontId="46" fillId="0" borderId="0" xfId="134" applyFont="1" applyFill="1" applyAlignment="1">
      <alignment horizontal="center"/>
    </xf>
    <xf numFmtId="49" fontId="31" fillId="0" borderId="0" xfId="136" applyNumberFormat="1" applyFont="1" applyFill="1" applyAlignment="1">
      <alignment horizontal="center"/>
    </xf>
    <xf numFmtId="0" fontId="62" fillId="0" borderId="18" xfId="134" applyFont="1" applyFill="1" applyBorder="1" applyAlignment="1">
      <alignment horizontal="center" vertical="center"/>
    </xf>
    <xf numFmtId="0" fontId="62" fillId="0" borderId="17" xfId="134" applyFont="1" applyFill="1" applyBorder="1" applyAlignment="1">
      <alignment horizontal="center" vertical="center"/>
    </xf>
    <xf numFmtId="0" fontId="32" fillId="0" borderId="18" xfId="134" applyNumberFormat="1" applyFont="1" applyFill="1" applyBorder="1" applyAlignment="1">
      <alignment horizontal="center" vertical="center"/>
    </xf>
    <xf numFmtId="0" fontId="32" fillId="0" borderId="17" xfId="134" applyNumberFormat="1" applyFont="1" applyFill="1" applyBorder="1" applyAlignment="1">
      <alignment horizontal="center" vertical="center"/>
    </xf>
    <xf numFmtId="0" fontId="31" fillId="0" borderId="0" xfId="136" applyFont="1" applyFill="1" applyAlignment="1">
      <alignment horizontal="center"/>
    </xf>
    <xf numFmtId="0" fontId="31" fillId="0" borderId="0" xfId="139" applyFont="1" applyFill="1" applyAlignment="1">
      <alignment horizontal="center"/>
    </xf>
  </cellXfs>
  <cellStyles count="140">
    <cellStyle name="Accent1 - 20%" xfId="1"/>
    <cellStyle name="Accent1 - 40%" xfId="2"/>
    <cellStyle name="Accent1 - 60%" xfId="3"/>
    <cellStyle name="Accent1 2" xfId="4"/>
    <cellStyle name="Accent1 3" xfId="5"/>
    <cellStyle name="Accent1 4" xfId="6"/>
    <cellStyle name="Accent1 5" xfId="7"/>
    <cellStyle name="Accent1 6" xfId="8"/>
    <cellStyle name="Accent1 7" xfId="9"/>
    <cellStyle name="Accent2 - 20%" xfId="10"/>
    <cellStyle name="Accent2 - 40%" xfId="11"/>
    <cellStyle name="Accent2 - 60%" xfId="12"/>
    <cellStyle name="Accent2 2" xfId="13"/>
    <cellStyle name="Accent2 3" xfId="14"/>
    <cellStyle name="Accent2 4" xfId="15"/>
    <cellStyle name="Accent2 5" xfId="16"/>
    <cellStyle name="Accent2 6" xfId="17"/>
    <cellStyle name="Accent2 7" xfId="18"/>
    <cellStyle name="Accent3 - 20%" xfId="19"/>
    <cellStyle name="Accent3 - 40%" xfId="20"/>
    <cellStyle name="Accent3 - 60%" xfId="21"/>
    <cellStyle name="Accent3 2" xfId="22"/>
    <cellStyle name="Accent3 3" xfId="23"/>
    <cellStyle name="Accent3 4" xfId="24"/>
    <cellStyle name="Accent3 5" xfId="25"/>
    <cellStyle name="Accent3 6" xfId="26"/>
    <cellStyle name="Accent3 7" xfId="27"/>
    <cellStyle name="Accent4 - 20%" xfId="28"/>
    <cellStyle name="Accent4 - 40%" xfId="29"/>
    <cellStyle name="Accent4 - 60%" xfId="30"/>
    <cellStyle name="Accent4 2" xfId="31"/>
    <cellStyle name="Accent4 3" xfId="32"/>
    <cellStyle name="Accent4 4" xfId="33"/>
    <cellStyle name="Accent4 5" xfId="34"/>
    <cellStyle name="Accent4 6" xfId="35"/>
    <cellStyle name="Accent4 7" xfId="36"/>
    <cellStyle name="Accent5 - 20%" xfId="37"/>
    <cellStyle name="Accent5 - 40%" xfId="38"/>
    <cellStyle name="Accent5 - 60%" xfId="39"/>
    <cellStyle name="Accent5 2" xfId="40"/>
    <cellStyle name="Accent5 3" xfId="41"/>
    <cellStyle name="Accent5 4" xfId="42"/>
    <cellStyle name="Accent5 5" xfId="43"/>
    <cellStyle name="Accent5 6" xfId="44"/>
    <cellStyle name="Accent5 7" xfId="45"/>
    <cellStyle name="Accent6 - 20%" xfId="46"/>
    <cellStyle name="Accent6 - 40%" xfId="47"/>
    <cellStyle name="Accent6 - 60%" xfId="48"/>
    <cellStyle name="Accent6 2" xfId="49"/>
    <cellStyle name="Accent6 3" xfId="50"/>
    <cellStyle name="Accent6 4" xfId="51"/>
    <cellStyle name="Accent6 5" xfId="52"/>
    <cellStyle name="Accent6 6" xfId="53"/>
    <cellStyle name="Accent6 7" xfId="54"/>
    <cellStyle name="Bad 2" xfId="55"/>
    <cellStyle name="Calculation 2" xfId="56"/>
    <cellStyle name="Check Cell 2" xfId="57"/>
    <cellStyle name="Emphasis 1" xfId="58"/>
    <cellStyle name="Emphasis 2" xfId="59"/>
    <cellStyle name="Emphasis 3" xfId="60"/>
    <cellStyle name="Good 2" xfId="61"/>
    <cellStyle name="Heading 1 2" xfId="62"/>
    <cellStyle name="Heading 2 2" xfId="63"/>
    <cellStyle name="Heading 3 2" xfId="64"/>
    <cellStyle name="Heading 4 2" xfId="65"/>
    <cellStyle name="Input 2" xfId="66"/>
    <cellStyle name="Linked Cell 2" xfId="67"/>
    <cellStyle name="Neutral 2" xfId="68"/>
    <cellStyle name="Normal" xfId="0" builtinId="0"/>
    <cellStyle name="Normal 2" xfId="69"/>
    <cellStyle name="Normal 3" xfId="70"/>
    <cellStyle name="Normal 4" xfId="71"/>
    <cellStyle name="Normal 5" xfId="72"/>
    <cellStyle name="Normalno 2" xfId="137"/>
    <cellStyle name="Normalno 5" xfId="136"/>
    <cellStyle name="Normalno 8" xfId="139"/>
    <cellStyle name="Note 2" xfId="73"/>
    <cellStyle name="Obično_Bilanca prihoda" xfId="138"/>
    <cellStyle name="Obično_PRIHODI 04. -07." xfId="134"/>
    <cellStyle name="Obično_PRIHODI 04. -07. 2" xfId="135"/>
    <cellStyle name="Output 2" xfId="74"/>
    <cellStyle name="SAPBEXaggData" xfId="75"/>
    <cellStyle name="SAPBEXaggDataEmph" xfId="76"/>
    <cellStyle name="SAPBEXaggItem" xfId="77"/>
    <cellStyle name="SAPBEXaggItem 2" xfId="78"/>
    <cellStyle name="SAPBEXaggItemX" xfId="79"/>
    <cellStyle name="SAPBEXchaText" xfId="80"/>
    <cellStyle name="SAPBEXchaText 2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Drill 2" xfId="92"/>
    <cellStyle name="SAPBEXfilterItem" xfId="93"/>
    <cellStyle name="SAPBEXfilterItem 2" xfId="94"/>
    <cellStyle name="SAPBEXfilterText" xfId="95"/>
    <cellStyle name="SAPBEXfilterText 2" xfId="96"/>
    <cellStyle name="SAPBEXformats" xfId="97"/>
    <cellStyle name="SAPBEXheaderItem" xfId="98"/>
    <cellStyle name="SAPBEXheaderItem 2" xfId="99"/>
    <cellStyle name="SAPBEXheaderText" xfId="100"/>
    <cellStyle name="SAPBEXheaderText 2" xfId="101"/>
    <cellStyle name="SAPBEXHLevel0" xfId="102"/>
    <cellStyle name="SAPBEXHLevel0 2" xfId="103"/>
    <cellStyle name="SAPBEXHLevel0X" xfId="104"/>
    <cellStyle name="SAPBEXHLevel1" xfId="105"/>
    <cellStyle name="SAPBEXHLevel1 2" xfId="106"/>
    <cellStyle name="SAPBEXHLevel1X" xfId="107"/>
    <cellStyle name="SAPBEXHLevel2" xfId="108"/>
    <cellStyle name="SAPBEXHLevel2 2" xfId="109"/>
    <cellStyle name="SAPBEXHLevel2X" xfId="110"/>
    <cellStyle name="SAPBEXHLevel3" xfId="111"/>
    <cellStyle name="SAPBEXHLevel3 2" xfId="112"/>
    <cellStyle name="SAPBEXHLevel3X" xfId="113"/>
    <cellStyle name="SAPBEXinputData" xfId="114"/>
    <cellStyle name="SAPBEXItemHeader" xfId="115"/>
    <cellStyle name="SAPBEXresData" xfId="116"/>
    <cellStyle name="SAPBEXresDataEmph" xfId="117"/>
    <cellStyle name="SAPBEXresDataEmph 2" xfId="118"/>
    <cellStyle name="SAPBEXresItem" xfId="119"/>
    <cellStyle name="SAPBEXresItemX" xfId="120"/>
    <cellStyle name="SAPBEXstdData" xfId="121"/>
    <cellStyle name="SAPBEXstdDataEmph" xfId="122"/>
    <cellStyle name="SAPBEXstdItem" xfId="123"/>
    <cellStyle name="SAPBEXstdItem 2" xfId="124"/>
    <cellStyle name="SAPBEXstdItemX" xfId="125"/>
    <cellStyle name="SAPBEXtitle" xfId="126"/>
    <cellStyle name="SAPBEXtitle 2" xfId="127"/>
    <cellStyle name="SAPBEXunassignedItem" xfId="128"/>
    <cellStyle name="SAPBEXunassignedItem 2" xfId="129"/>
    <cellStyle name="SAPBEXundefined" xfId="130"/>
    <cellStyle name="Sheet Title" xfId="131"/>
    <cellStyle name="Total 2" xfId="132"/>
    <cellStyle name="Warning Text 2" xfId="1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977900</xdr:colOff>
      <xdr:row>9</xdr:row>
      <xdr:rowOff>177800</xdr:rowOff>
    </xdr:to>
    <xdr:pic macro="[2]!DesignIconClicked">
      <xdr:nvPicPr>
        <xdr:cNvPr id="2" name="BExOAJSWYCGHZ6RBCU1DYOFJ68MO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"/>
          <a:ext cx="9007475" cy="35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1082675</xdr:colOff>
      <xdr:row>23</xdr:row>
      <xdr:rowOff>177800</xdr:rowOff>
    </xdr:to>
    <xdr:pic macro="[2]!DesignIconClicked">
      <xdr:nvPicPr>
        <xdr:cNvPr id="2" name="BExOAJSWYCGHZ6RBCU1DYOFJ68MO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6375"/>
          <a:ext cx="8902700" cy="303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11</xdr:col>
      <xdr:colOff>1235075</xdr:colOff>
      <xdr:row>109</xdr:row>
      <xdr:rowOff>177800</xdr:rowOff>
    </xdr:to>
    <xdr:pic macro="[2]!DesignIconClicked">
      <xdr:nvPicPr>
        <xdr:cNvPr id="2" name="BExOAJSWYCGHZ6RBCU1DYOFJ68MO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"/>
          <a:ext cx="12655550" cy="1987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4</xdr:col>
      <xdr:colOff>1063625</xdr:colOff>
      <xdr:row>15</xdr:row>
      <xdr:rowOff>130175</xdr:rowOff>
    </xdr:to>
    <xdr:pic macro="[2]!DesignIconClicked">
      <xdr:nvPicPr>
        <xdr:cNvPr id="301893" name="BExVTD2LQW6EB0J2VW5DOCCET5U4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5"/>
          <a:ext cx="7073900" cy="213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920750</xdr:colOff>
      <xdr:row>1</xdr:row>
      <xdr:rowOff>130175</xdr:rowOff>
    </xdr:to>
    <xdr:pic macro="[2]!DesignIconClicked">
      <xdr:nvPicPr>
        <xdr:cNvPr id="307251" name="BExMRB28LR75W0CLAIEWTP8PBPVK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0750" cy="273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vlajcev\Documents\PRORA&#268;UN%202024\reb\RONN02PR%20Plan%20prihoda%20za%20N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Sheet1"/>
      <sheetName val="Lis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DRRH/6</v>
          </cell>
          <cell r="B2" t="str">
            <v>Prihodi poslovanja</v>
          </cell>
          <cell r="C2" t="str">
            <v>DRRH/#</v>
          </cell>
          <cell r="D2" t="str">
            <v/>
          </cell>
        </row>
        <row r="3">
          <cell r="A3" t="str">
            <v>DRRH/6</v>
          </cell>
          <cell r="B3" t="str">
            <v>Prihodi poslovanja</v>
          </cell>
          <cell r="C3" t="str">
            <v>DRRH/61</v>
          </cell>
          <cell r="D3" t="str">
            <v>Prihodi od poreza</v>
          </cell>
        </row>
        <row r="4">
          <cell r="A4" t="str">
            <v>DRRH/6</v>
          </cell>
          <cell r="B4" t="str">
            <v>Prihodi poslovanja</v>
          </cell>
          <cell r="C4" t="str">
            <v>DRRH/62</v>
          </cell>
          <cell r="D4" t="str">
            <v>Doprinosi</v>
          </cell>
        </row>
        <row r="5">
          <cell r="A5" t="str">
            <v>DRRH/6</v>
          </cell>
          <cell r="B5" t="str">
            <v>Prihodi poslovanja</v>
          </cell>
          <cell r="C5" t="str">
            <v>DRRH/63</v>
          </cell>
          <cell r="D5" t="str">
            <v>Pomoći iz inozemstva (darovnice) i od subjekata unutar općeg proračuna</v>
          </cell>
        </row>
        <row r="6">
          <cell r="A6" t="str">
            <v>DRRH/6</v>
          </cell>
          <cell r="B6" t="str">
            <v>Prihodi poslovanja</v>
          </cell>
          <cell r="C6" t="str">
            <v>DRRH/64</v>
          </cell>
          <cell r="D6" t="str">
            <v>Prihodi od imovine</v>
          </cell>
        </row>
        <row r="7">
          <cell r="A7" t="str">
            <v>DRRH/6</v>
          </cell>
          <cell r="B7" t="str">
            <v>Prihodi poslovanja</v>
          </cell>
          <cell r="C7" t="str">
            <v>DRRH/65</v>
          </cell>
          <cell r="D7" t="str">
            <v>Prihodi od upravnih i administrativnih pristojbi, pristojbi po posebnim propisima i naknada</v>
          </cell>
        </row>
        <row r="8">
          <cell r="A8" t="str">
            <v>DRRH/6</v>
          </cell>
          <cell r="B8" t="str">
            <v>Prihodi poslovanja</v>
          </cell>
          <cell r="C8" t="str">
            <v>DRRH/66</v>
          </cell>
          <cell r="D8" t="str">
            <v>Prihodi od prodaje proizvoda i robe te pruženih usluga i prihodi od donacija</v>
          </cell>
        </row>
        <row r="9">
          <cell r="A9" t="str">
            <v>DRRH/6</v>
          </cell>
          <cell r="B9" t="str">
            <v>Prihodi poslovanja</v>
          </cell>
          <cell r="C9" t="str">
            <v>DRRH/67</v>
          </cell>
          <cell r="D9" t="str">
            <v>Prihodi iz proračuna</v>
          </cell>
        </row>
        <row r="10">
          <cell r="A10" t="str">
            <v>DRRH/6</v>
          </cell>
          <cell r="B10" t="str">
            <v>Prihodi poslovanja</v>
          </cell>
          <cell r="C10" t="str">
            <v>DRRH/68</v>
          </cell>
          <cell r="D10" t="str">
            <v>Kazne, upravne mjere i ostali prihodi</v>
          </cell>
        </row>
        <row r="11">
          <cell r="A11" t="str">
            <v>DRRH/6</v>
          </cell>
          <cell r="B11" t="str">
            <v>Prihodi poslovanja</v>
          </cell>
          <cell r="C11" t="str">
            <v>DRRH/69</v>
          </cell>
          <cell r="D11" t="str">
            <v>Raspored prihoda i prijelazni računi</v>
          </cell>
        </row>
        <row r="12">
          <cell r="A12" t="str">
            <v>DRRH/7</v>
          </cell>
          <cell r="B12" t="str">
            <v>Prihodi od prodaje nefinancijske imovine</v>
          </cell>
          <cell r="C12" t="str">
            <v>DRRH/#</v>
          </cell>
          <cell r="D12" t="str">
            <v/>
          </cell>
        </row>
        <row r="13">
          <cell r="A13" t="str">
            <v>DRRH/7</v>
          </cell>
          <cell r="B13" t="str">
            <v>Prihodi od prodaje nefinancijske imovine</v>
          </cell>
          <cell r="C13" t="str">
            <v>DRRH/71</v>
          </cell>
          <cell r="D13" t="str">
            <v>Prihodi od prodaje neproizvedene dugotrajne imovine</v>
          </cell>
        </row>
        <row r="14">
          <cell r="A14" t="str">
            <v>DRRH/7</v>
          </cell>
          <cell r="B14" t="str">
            <v>Prihodi od prodaje nefinancijske imovine</v>
          </cell>
          <cell r="C14" t="str">
            <v>DRRH/72</v>
          </cell>
          <cell r="D14" t="str">
            <v>Prihodi od prodaje proizvedene dugotrajne imovine</v>
          </cell>
        </row>
        <row r="15">
          <cell r="A15" t="str">
            <v>DRRH/7</v>
          </cell>
          <cell r="B15" t="str">
            <v>Prihodi od prodaje nefinancijske imovine</v>
          </cell>
          <cell r="C15" t="str">
            <v>DRRH/73</v>
          </cell>
          <cell r="D15" t="str">
            <v>Prihodi od prodaje plemenitih metala i ostalih pohranjenih vrijednosti</v>
          </cell>
        </row>
        <row r="16">
          <cell r="A16" t="str">
            <v>DRRH/7</v>
          </cell>
          <cell r="B16" t="str">
            <v>Prihodi od prodaje nefinancijske imovine</v>
          </cell>
          <cell r="C16" t="str">
            <v>DRRH/74</v>
          </cell>
          <cell r="D16" t="str">
            <v>Prihodi od prodaje proizvedene kratkotrajne imovine</v>
          </cell>
        </row>
        <row r="17">
          <cell r="A17" t="str">
            <v>DRRH/7</v>
          </cell>
          <cell r="B17" t="str">
            <v>Prihodi od prodaje nefinancijske imovine</v>
          </cell>
          <cell r="C17" t="str">
            <v>DRRH/79</v>
          </cell>
          <cell r="D17" t="str">
            <v>Raspored prihoda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15"/>
  <sheetViews>
    <sheetView workbookViewId="0"/>
  </sheetViews>
  <sheetFormatPr defaultRowHeight="11.25"/>
  <cols>
    <col min="3" max="4" width="9.33203125" customWidth="1"/>
    <col min="5" max="5" width="0" hidden="1" customWidth="1"/>
  </cols>
  <sheetData>
    <row r="1" spans="1:4">
      <c r="A1">
        <v>7</v>
      </c>
    </row>
    <row r="14" spans="1:4" ht="12.75">
      <c r="C14" s="1" t="s">
        <v>1</v>
      </c>
      <c r="D14" s="1"/>
    </row>
    <row r="15" spans="1:4">
      <c r="C15" s="3"/>
      <c r="D15" s="3"/>
    </row>
  </sheetData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128"/>
  <sheetViews>
    <sheetView tabSelected="1" zoomScaleNormal="100" workbookViewId="0">
      <selection activeCell="A5" sqref="A5:D5"/>
    </sheetView>
  </sheetViews>
  <sheetFormatPr defaultColWidth="12.5" defaultRowHeight="15" customHeight="1"/>
  <cols>
    <col min="1" max="1" width="53.83203125" style="25" customWidth="1"/>
    <col min="2" max="2" width="23.33203125" style="29" customWidth="1"/>
    <col min="3" max="3" width="23.83203125" style="29" customWidth="1"/>
    <col min="4" max="4" width="23.33203125" style="29" customWidth="1"/>
    <col min="5" max="5" width="20.33203125" style="8" customWidth="1"/>
    <col min="6" max="7" width="19.5" style="4" bestFit="1" customWidth="1"/>
    <col min="8" max="8" width="5.33203125" style="4" bestFit="1" customWidth="1"/>
    <col min="9" max="9" width="19.5" style="4" bestFit="1" customWidth="1"/>
    <col min="10" max="10" width="5.83203125" style="4" bestFit="1" customWidth="1"/>
    <col min="11" max="11" width="19.5" style="4" bestFit="1" customWidth="1"/>
    <col min="12" max="12" width="5.33203125" style="4" bestFit="1" customWidth="1"/>
    <col min="13" max="13" width="18.6640625" style="4" bestFit="1" customWidth="1"/>
    <col min="14" max="26" width="12.5" style="4" customWidth="1"/>
    <col min="27" max="16384" width="12.5" style="8"/>
  </cols>
  <sheetData>
    <row r="1" spans="1:26" ht="34.5" customHeight="1">
      <c r="A1" s="255" t="str">
        <f>CONCATENATE('Tekst varijable'!A2, " ", UPPER('Tekst varijable'!A1))</f>
        <v>38069 KLINIČKI BOLNIČKI CENTAR ZAGREB</v>
      </c>
      <c r="B1" s="255"/>
      <c r="C1" s="255"/>
      <c r="D1" s="255"/>
    </row>
    <row r="2" spans="1:26" ht="12" customHeight="1"/>
    <row r="3" spans="1:26" ht="34.5" customHeight="1">
      <c r="A3" s="254" t="str">
        <f xml:space="preserve"> UPPER("Izmjene i dopune financijskog plana za "&amp; LEFT(RIGHT(B9,5),5) &amp; " godinu")</f>
        <v>IZMJENE I DOPUNE FINANCIJSKOG PLANA ZA 2024. GODINU</v>
      </c>
      <c r="B3" s="254"/>
      <c r="C3" s="254"/>
      <c r="D3" s="254"/>
    </row>
    <row r="4" spans="1:26" s="7" customFormat="1" ht="12" customHeight="1">
      <c r="A4" s="11"/>
      <c r="B4" s="30"/>
      <c r="C4" s="30"/>
      <c r="D4" s="30"/>
    </row>
    <row r="5" spans="1:26" s="6" customFormat="1" ht="15" customHeight="1">
      <c r="A5" s="256" t="s">
        <v>10</v>
      </c>
      <c r="B5" s="256"/>
      <c r="C5" s="256"/>
      <c r="D5" s="256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s="10" customFormat="1" ht="12" customHeight="1">
      <c r="A6" s="27"/>
      <c r="B6" s="31"/>
      <c r="C6" s="31"/>
      <c r="D6" s="31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s="13" customFormat="1" ht="18" customHeight="1">
      <c r="A7" s="257" t="s">
        <v>16</v>
      </c>
      <c r="B7" s="257"/>
      <c r="C7" s="257"/>
      <c r="D7" s="25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s="13" customFormat="1" ht="6.75" customHeight="1">
      <c r="A8" s="8"/>
      <c r="B8" s="32"/>
      <c r="C8" s="32"/>
      <c r="D8" s="3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16" customFormat="1" ht="32.25" customHeight="1">
      <c r="A9" s="34"/>
      <c r="B9" s="35" t="str">
        <f>'BW upit'!C2</f>
        <v>Plan 
2024.</v>
      </c>
      <c r="C9" s="35" t="str">
        <f>'BW upit'!D2</f>
        <v>Povećanje/smanjenje</v>
      </c>
      <c r="D9" s="35" t="str">
        <f>'BW upit'!E2</f>
        <v>Novi plan 
2024.</v>
      </c>
      <c r="E9" s="14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s="17" customFormat="1">
      <c r="A10" s="36">
        <v>1</v>
      </c>
      <c r="B10" s="37">
        <v>2</v>
      </c>
      <c r="C10" s="37">
        <v>3</v>
      </c>
      <c r="D10" s="37">
        <v>4</v>
      </c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s="5" customFormat="1" ht="18" customHeight="1">
      <c r="A11" s="250" t="s">
        <v>2</v>
      </c>
      <c r="B11" s="252">
        <v>605778715</v>
      </c>
      <c r="C11" s="252">
        <v>4342814</v>
      </c>
      <c r="D11" s="252">
        <v>610121529</v>
      </c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20"/>
      <c r="X11" s="20"/>
      <c r="Y11" s="20"/>
      <c r="Z11" s="20"/>
    </row>
    <row r="12" spans="1:26" s="5" customFormat="1" ht="30">
      <c r="A12" s="250" t="s">
        <v>3</v>
      </c>
      <c r="B12" s="252">
        <f>'BW upit'!C5</f>
        <v>23800</v>
      </c>
      <c r="C12" s="252">
        <f t="shared" ref="C12:C16" si="0">D12-B12</f>
        <v>0</v>
      </c>
      <c r="D12" s="252">
        <f>'BW upit'!E5</f>
        <v>23800</v>
      </c>
      <c r="E12" s="20"/>
      <c r="F12" s="21"/>
      <c r="G12" s="21"/>
      <c r="H12" s="21"/>
      <c r="I12" s="21"/>
      <c r="J12" s="21"/>
      <c r="K12" s="21"/>
      <c r="L12" s="21"/>
      <c r="M12" s="21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s="5" customFormat="1">
      <c r="A13" s="38" t="s">
        <v>4</v>
      </c>
      <c r="B13" s="253">
        <f>SUM(B11:B12)</f>
        <v>605802515</v>
      </c>
      <c r="C13" s="253">
        <f t="shared" ref="C13:D13" si="1">SUM(C11:C12)</f>
        <v>4342814</v>
      </c>
      <c r="D13" s="253">
        <f t="shared" si="1"/>
        <v>610145329</v>
      </c>
      <c r="E13" s="20"/>
      <c r="F13" s="22"/>
      <c r="G13" s="22"/>
      <c r="H13" s="22"/>
      <c r="I13" s="22"/>
      <c r="J13" s="22"/>
      <c r="K13" s="22"/>
      <c r="L13" s="22"/>
      <c r="M13" s="22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5" customFormat="1" ht="18" customHeight="1">
      <c r="A14" s="250" t="s">
        <v>5</v>
      </c>
      <c r="B14" s="252">
        <f>'BW upit'!C7</f>
        <v>515673095</v>
      </c>
      <c r="C14" s="252">
        <f t="shared" si="0"/>
        <v>12204918</v>
      </c>
      <c r="D14" s="252">
        <f>'BW upit'!E7</f>
        <v>527878013</v>
      </c>
      <c r="E14" s="1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s="5" customFormat="1" ht="30">
      <c r="A15" s="250" t="s">
        <v>11</v>
      </c>
      <c r="B15" s="252">
        <f>'BW upit'!C8</f>
        <v>94617169</v>
      </c>
      <c r="C15" s="252">
        <f t="shared" si="0"/>
        <v>-2544065</v>
      </c>
      <c r="D15" s="252">
        <f>'BW upit'!E8</f>
        <v>92073104</v>
      </c>
      <c r="E15" s="19"/>
      <c r="F15" s="22"/>
      <c r="G15" s="22"/>
      <c r="H15" s="22"/>
      <c r="I15" s="22"/>
      <c r="J15" s="22"/>
      <c r="K15" s="22"/>
      <c r="L15" s="22"/>
      <c r="M15" s="22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s="5" customFormat="1">
      <c r="A16" s="38" t="s">
        <v>6</v>
      </c>
      <c r="B16" s="253">
        <f>'BW upit'!C9</f>
        <v>610290264</v>
      </c>
      <c r="C16" s="253">
        <f t="shared" si="0"/>
        <v>9660853</v>
      </c>
      <c r="D16" s="253">
        <f>'BW upit'!E9</f>
        <v>619951117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20"/>
      <c r="T16" s="20"/>
      <c r="U16" s="20"/>
      <c r="V16" s="20"/>
      <c r="W16" s="20"/>
      <c r="X16" s="20"/>
      <c r="Y16" s="20"/>
      <c r="Z16" s="20"/>
    </row>
    <row r="17" spans="1:26" s="5" customFormat="1" ht="18" customHeight="1">
      <c r="A17" s="39" t="s">
        <v>12</v>
      </c>
      <c r="B17" s="253">
        <f>B13-B16</f>
        <v>-4487749</v>
      </c>
      <c r="C17" s="253">
        <f t="shared" ref="C17:D17" si="2">C13-C16</f>
        <v>-5318039</v>
      </c>
      <c r="D17" s="253">
        <f t="shared" si="2"/>
        <v>-9805788</v>
      </c>
      <c r="E17" s="19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s="6" customFormat="1" ht="14.25" customHeight="1">
      <c r="A18" s="25"/>
      <c r="B18" s="29"/>
      <c r="C18" s="29"/>
      <c r="D18" s="29"/>
      <c r="E18" s="23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s="6" customFormat="1" ht="18.75" customHeight="1">
      <c r="A19" s="258" t="s">
        <v>17</v>
      </c>
      <c r="B19" s="258"/>
      <c r="C19" s="258"/>
      <c r="D19" s="258"/>
      <c r="E19" s="23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s="6" customFormat="1" ht="6.75" customHeight="1">
      <c r="A20" s="40"/>
      <c r="B20" s="41"/>
      <c r="C20" s="41"/>
      <c r="D20" s="41"/>
      <c r="E20" s="24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16" customFormat="1" ht="32.25" customHeight="1">
      <c r="A21" s="42"/>
      <c r="B21" s="35" t="str">
        <f>B9</f>
        <v>Plan 
2024.</v>
      </c>
      <c r="C21" s="35" t="str">
        <f>C9</f>
        <v>Povećanje/smanjenje</v>
      </c>
      <c r="D21" s="35" t="str">
        <f>D9</f>
        <v>Novi plan 
2024.</v>
      </c>
      <c r="E21" s="14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s="17" customFormat="1">
      <c r="A22" s="43">
        <v>1</v>
      </c>
      <c r="B22" s="44">
        <v>2</v>
      </c>
      <c r="C22" s="44">
        <v>3</v>
      </c>
      <c r="D22" s="44">
        <v>4</v>
      </c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s="16" customFormat="1" ht="30">
      <c r="A23" s="251" t="s">
        <v>7</v>
      </c>
      <c r="B23" s="252"/>
      <c r="C23" s="252"/>
      <c r="D23" s="252"/>
      <c r="E23" s="19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s="16" customFormat="1" ht="30">
      <c r="A24" s="251" t="s">
        <v>8</v>
      </c>
      <c r="B24" s="252">
        <f>'BW upit'!C12</f>
        <v>240000</v>
      </c>
      <c r="C24" s="252">
        <f t="shared" ref="C24:C26" si="3">D24-B24</f>
        <v>0</v>
      </c>
      <c r="D24" s="252">
        <f>'BW upit'!E12</f>
        <v>240000</v>
      </c>
      <c r="E24" s="19"/>
      <c r="F24" s="22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s="16" customFormat="1" ht="30">
      <c r="A25" s="251" t="s">
        <v>14</v>
      </c>
      <c r="B25" s="252">
        <f>'BW upit'!C13</f>
        <v>6146083</v>
      </c>
      <c r="C25" s="252">
        <f t="shared" si="3"/>
        <v>7666370</v>
      </c>
      <c r="D25" s="252">
        <f>'BW upit'!E13</f>
        <v>13812453</v>
      </c>
      <c r="E25" s="19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s="16" customFormat="1" ht="15" customHeight="1">
      <c r="A26" s="251" t="s">
        <v>15</v>
      </c>
      <c r="B26" s="252">
        <f>'BW upit'!C14</f>
        <v>-1418334</v>
      </c>
      <c r="C26" s="252">
        <f t="shared" si="3"/>
        <v>-2348331</v>
      </c>
      <c r="D26" s="252">
        <f>'BW upit'!E14</f>
        <v>-3766665</v>
      </c>
      <c r="E26" s="19"/>
      <c r="F26" s="22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s="5" customFormat="1" ht="18.75" customHeight="1">
      <c r="A27" s="45" t="s">
        <v>13</v>
      </c>
      <c r="B27" s="253">
        <f>+B23-B24+B25+B26</f>
        <v>4487749</v>
      </c>
      <c r="C27" s="253">
        <f t="shared" ref="C27:D27" si="4">+C23-C24+C25+C26</f>
        <v>5318039</v>
      </c>
      <c r="D27" s="253">
        <f t="shared" si="4"/>
        <v>9805788</v>
      </c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s="16" customFormat="1" ht="18" customHeight="1">
      <c r="A28" s="45" t="s">
        <v>9</v>
      </c>
      <c r="B28" s="253">
        <f>+B17+B27</f>
        <v>0</v>
      </c>
      <c r="C28" s="253">
        <f t="shared" ref="C28:D28" si="5">+C17+C27</f>
        <v>0</v>
      </c>
      <c r="D28" s="253">
        <f t="shared" si="5"/>
        <v>0</v>
      </c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5.75" customHeight="1"/>
    <row r="30" spans="1:26" s="4" customFormat="1" ht="15" customHeight="1">
      <c r="B30" s="26"/>
      <c r="C30" s="26"/>
      <c r="D30" s="26"/>
    </row>
    <row r="31" spans="1:26" s="4" customFormat="1" ht="15" customHeight="1">
      <c r="B31" s="26"/>
      <c r="C31" s="26"/>
      <c r="D31" s="26"/>
    </row>
    <row r="32" spans="1:26" s="4" customFormat="1" ht="17.25" customHeight="1">
      <c r="B32" s="26"/>
      <c r="C32" s="26"/>
      <c r="D32" s="26"/>
    </row>
    <row r="33" spans="2:4" s="4" customFormat="1" ht="15" customHeight="1">
      <c r="B33" s="26"/>
      <c r="C33" s="26"/>
      <c r="D33" s="26"/>
    </row>
    <row r="34" spans="2:4" s="4" customFormat="1" ht="15" customHeight="1">
      <c r="B34" s="26"/>
      <c r="C34" s="26"/>
      <c r="D34" s="26"/>
    </row>
    <row r="35" spans="2:4" s="4" customFormat="1" ht="15" customHeight="1">
      <c r="B35" s="26"/>
      <c r="C35" s="26"/>
      <c r="D35" s="26"/>
    </row>
    <row r="36" spans="2:4" s="4" customFormat="1" ht="15" customHeight="1">
      <c r="B36" s="26"/>
      <c r="C36" s="26"/>
      <c r="D36" s="26"/>
    </row>
    <row r="37" spans="2:4" s="4" customFormat="1" ht="15" customHeight="1">
      <c r="B37" s="26"/>
      <c r="C37" s="26"/>
      <c r="D37" s="26"/>
    </row>
    <row r="38" spans="2:4" s="4" customFormat="1" ht="15" customHeight="1">
      <c r="B38" s="26"/>
      <c r="C38" s="26"/>
      <c r="D38" s="26"/>
    </row>
    <row r="39" spans="2:4" s="4" customFormat="1" ht="15" customHeight="1">
      <c r="B39" s="26"/>
      <c r="C39" s="26"/>
      <c r="D39" s="26"/>
    </row>
    <row r="40" spans="2:4" s="4" customFormat="1" ht="15" customHeight="1">
      <c r="B40" s="26"/>
      <c r="C40" s="26"/>
      <c r="D40" s="26"/>
    </row>
    <row r="41" spans="2:4" s="4" customFormat="1" ht="15" customHeight="1">
      <c r="B41" s="26"/>
      <c r="C41" s="26"/>
      <c r="D41" s="26"/>
    </row>
    <row r="42" spans="2:4" s="4" customFormat="1" ht="15" customHeight="1">
      <c r="B42" s="26"/>
      <c r="C42" s="26"/>
      <c r="D42" s="26"/>
    </row>
    <row r="43" spans="2:4" s="4" customFormat="1" ht="15" customHeight="1">
      <c r="B43" s="26"/>
      <c r="C43" s="26"/>
      <c r="D43" s="26"/>
    </row>
    <row r="44" spans="2:4" s="4" customFormat="1" ht="15" customHeight="1">
      <c r="B44" s="26"/>
      <c r="C44" s="26"/>
      <c r="D44" s="26"/>
    </row>
    <row r="45" spans="2:4" s="4" customFormat="1" ht="15" customHeight="1">
      <c r="B45" s="26"/>
      <c r="C45" s="26"/>
      <c r="D45" s="26"/>
    </row>
    <row r="46" spans="2:4" s="4" customFormat="1" ht="15" customHeight="1">
      <c r="B46" s="26"/>
      <c r="C46" s="26"/>
      <c r="D46" s="26"/>
    </row>
    <row r="47" spans="2:4" s="4" customFormat="1" ht="15" customHeight="1">
      <c r="B47" s="26"/>
      <c r="C47" s="26"/>
      <c r="D47" s="26"/>
    </row>
    <row r="48" spans="2:4" s="4" customFormat="1" ht="15" customHeight="1">
      <c r="B48" s="26"/>
      <c r="C48" s="26"/>
      <c r="D48" s="26"/>
    </row>
    <row r="49" spans="2:4" s="4" customFormat="1" ht="15" customHeight="1">
      <c r="B49" s="26"/>
      <c r="C49" s="26"/>
      <c r="D49" s="26"/>
    </row>
    <row r="50" spans="2:4" s="4" customFormat="1" ht="15" customHeight="1">
      <c r="B50" s="26"/>
      <c r="C50" s="26"/>
      <c r="D50" s="26"/>
    </row>
    <row r="51" spans="2:4" s="4" customFormat="1" ht="15" customHeight="1">
      <c r="B51" s="26"/>
      <c r="C51" s="26"/>
      <c r="D51" s="26"/>
    </row>
    <row r="52" spans="2:4" s="4" customFormat="1" ht="15" customHeight="1">
      <c r="B52" s="26"/>
      <c r="C52" s="26"/>
      <c r="D52" s="26"/>
    </row>
    <row r="53" spans="2:4" s="4" customFormat="1" ht="15" customHeight="1">
      <c r="B53" s="26"/>
      <c r="C53" s="26"/>
      <c r="D53" s="26"/>
    </row>
    <row r="54" spans="2:4" s="4" customFormat="1" ht="15" customHeight="1">
      <c r="B54" s="26"/>
      <c r="C54" s="26"/>
      <c r="D54" s="26"/>
    </row>
    <row r="55" spans="2:4" s="4" customFormat="1" ht="15" customHeight="1">
      <c r="B55" s="26"/>
      <c r="C55" s="26"/>
      <c r="D55" s="26"/>
    </row>
    <row r="56" spans="2:4" s="4" customFormat="1" ht="15" customHeight="1">
      <c r="B56" s="26"/>
      <c r="C56" s="26"/>
      <c r="D56" s="26"/>
    </row>
    <row r="57" spans="2:4" s="4" customFormat="1" ht="15" customHeight="1">
      <c r="B57" s="26"/>
      <c r="C57" s="26"/>
      <c r="D57" s="26"/>
    </row>
    <row r="58" spans="2:4" s="4" customFormat="1" ht="15" customHeight="1">
      <c r="B58" s="26"/>
      <c r="C58" s="26"/>
      <c r="D58" s="26"/>
    </row>
    <row r="59" spans="2:4" s="4" customFormat="1" ht="15" customHeight="1">
      <c r="B59" s="26"/>
      <c r="C59" s="26"/>
      <c r="D59" s="26"/>
    </row>
    <row r="60" spans="2:4" s="4" customFormat="1" ht="15" customHeight="1">
      <c r="B60" s="26"/>
      <c r="C60" s="26"/>
      <c r="D60" s="26"/>
    </row>
    <row r="61" spans="2:4" s="4" customFormat="1" ht="15" customHeight="1">
      <c r="B61" s="26"/>
      <c r="C61" s="26"/>
      <c r="D61" s="26"/>
    </row>
    <row r="62" spans="2:4" s="4" customFormat="1" ht="15" customHeight="1">
      <c r="B62" s="26"/>
      <c r="C62" s="26"/>
      <c r="D62" s="26"/>
    </row>
    <row r="63" spans="2:4" s="4" customFormat="1" ht="15" customHeight="1">
      <c r="B63" s="26"/>
      <c r="C63" s="26"/>
      <c r="D63" s="26"/>
    </row>
    <row r="64" spans="2:4" s="4" customFormat="1" ht="15" customHeight="1">
      <c r="B64" s="26"/>
      <c r="C64" s="26"/>
      <c r="D64" s="26"/>
    </row>
    <row r="65" spans="2:4" s="4" customFormat="1" ht="15" customHeight="1">
      <c r="B65" s="26"/>
      <c r="C65" s="26"/>
      <c r="D65" s="26"/>
    </row>
    <row r="66" spans="2:4" s="4" customFormat="1" ht="15" customHeight="1">
      <c r="B66" s="26"/>
      <c r="C66" s="26"/>
      <c r="D66" s="26"/>
    </row>
    <row r="67" spans="2:4" s="4" customFormat="1" ht="15" customHeight="1">
      <c r="B67" s="26"/>
      <c r="C67" s="26"/>
      <c r="D67" s="26"/>
    </row>
    <row r="68" spans="2:4" s="4" customFormat="1" ht="15" customHeight="1">
      <c r="B68" s="26"/>
      <c r="C68" s="26"/>
      <c r="D68" s="26"/>
    </row>
    <row r="69" spans="2:4" s="4" customFormat="1" ht="15" customHeight="1">
      <c r="B69" s="26"/>
      <c r="C69" s="26"/>
      <c r="D69" s="26"/>
    </row>
    <row r="70" spans="2:4" s="4" customFormat="1" ht="15" customHeight="1">
      <c r="B70" s="26"/>
      <c r="C70" s="26"/>
      <c r="D70" s="26"/>
    </row>
    <row r="71" spans="2:4" s="4" customFormat="1" ht="15" customHeight="1">
      <c r="B71" s="26"/>
      <c r="C71" s="26"/>
      <c r="D71" s="26"/>
    </row>
    <row r="72" spans="2:4" s="4" customFormat="1" ht="15" customHeight="1">
      <c r="B72" s="26"/>
      <c r="C72" s="26"/>
      <c r="D72" s="26"/>
    </row>
    <row r="73" spans="2:4" s="4" customFormat="1" ht="15" customHeight="1">
      <c r="B73" s="26"/>
      <c r="C73" s="26"/>
      <c r="D73" s="26"/>
    </row>
    <row r="74" spans="2:4" s="4" customFormat="1" ht="15" customHeight="1">
      <c r="B74" s="26"/>
      <c r="C74" s="26"/>
      <c r="D74" s="26"/>
    </row>
    <row r="75" spans="2:4" s="4" customFormat="1" ht="15" customHeight="1">
      <c r="B75" s="26"/>
      <c r="C75" s="26"/>
      <c r="D75" s="26"/>
    </row>
    <row r="76" spans="2:4" s="4" customFormat="1" ht="15" customHeight="1">
      <c r="B76" s="26"/>
      <c r="C76" s="26"/>
      <c r="D76" s="26"/>
    </row>
    <row r="77" spans="2:4" s="4" customFormat="1" ht="15" customHeight="1">
      <c r="B77" s="26"/>
      <c r="C77" s="26"/>
      <c r="D77" s="26"/>
    </row>
    <row r="78" spans="2:4" s="4" customFormat="1" ht="15" customHeight="1">
      <c r="B78" s="26"/>
      <c r="C78" s="26"/>
      <c r="D78" s="26"/>
    </row>
    <row r="79" spans="2:4" s="4" customFormat="1" ht="15" customHeight="1">
      <c r="B79" s="26"/>
      <c r="C79" s="26"/>
      <c r="D79" s="26"/>
    </row>
    <row r="80" spans="2:4" s="4" customFormat="1" ht="15" customHeight="1">
      <c r="B80" s="26"/>
      <c r="C80" s="26"/>
      <c r="D80" s="26"/>
    </row>
    <row r="81" spans="2:4" s="4" customFormat="1" ht="15" customHeight="1">
      <c r="B81" s="26"/>
      <c r="C81" s="26"/>
      <c r="D81" s="26"/>
    </row>
    <row r="82" spans="2:4" s="4" customFormat="1" ht="15" customHeight="1">
      <c r="B82" s="26"/>
      <c r="C82" s="26"/>
      <c r="D82" s="26"/>
    </row>
    <row r="83" spans="2:4" s="4" customFormat="1" ht="15" customHeight="1">
      <c r="B83" s="26"/>
      <c r="C83" s="26"/>
      <c r="D83" s="26"/>
    </row>
    <row r="84" spans="2:4" s="4" customFormat="1" ht="15" customHeight="1">
      <c r="B84" s="26"/>
      <c r="C84" s="26"/>
      <c r="D84" s="26"/>
    </row>
    <row r="85" spans="2:4" s="4" customFormat="1" ht="15" customHeight="1">
      <c r="B85" s="26"/>
      <c r="C85" s="26"/>
      <c r="D85" s="26"/>
    </row>
    <row r="86" spans="2:4" s="4" customFormat="1" ht="15" customHeight="1">
      <c r="B86" s="26"/>
      <c r="C86" s="26"/>
      <c r="D86" s="26"/>
    </row>
    <row r="87" spans="2:4" s="4" customFormat="1" ht="15" customHeight="1">
      <c r="B87" s="26"/>
      <c r="C87" s="26"/>
      <c r="D87" s="26"/>
    </row>
    <row r="88" spans="2:4" s="4" customFormat="1" ht="15" customHeight="1">
      <c r="B88" s="26"/>
      <c r="C88" s="26"/>
      <c r="D88" s="26"/>
    </row>
    <row r="89" spans="2:4" s="4" customFormat="1" ht="15" customHeight="1">
      <c r="B89" s="26"/>
      <c r="C89" s="26"/>
      <c r="D89" s="26"/>
    </row>
    <row r="90" spans="2:4" s="4" customFormat="1" ht="15" customHeight="1">
      <c r="B90" s="26"/>
      <c r="C90" s="26"/>
      <c r="D90" s="26"/>
    </row>
    <row r="91" spans="2:4" s="4" customFormat="1" ht="15" customHeight="1">
      <c r="B91" s="26"/>
      <c r="C91" s="26"/>
      <c r="D91" s="26"/>
    </row>
    <row r="92" spans="2:4" s="4" customFormat="1" ht="15" customHeight="1">
      <c r="B92" s="26"/>
      <c r="C92" s="26"/>
      <c r="D92" s="26"/>
    </row>
    <row r="93" spans="2:4" s="4" customFormat="1" ht="15" customHeight="1">
      <c r="B93" s="26"/>
      <c r="C93" s="26"/>
      <c r="D93" s="26"/>
    </row>
    <row r="94" spans="2:4" s="4" customFormat="1" ht="15" customHeight="1">
      <c r="B94" s="26"/>
      <c r="C94" s="26"/>
      <c r="D94" s="26"/>
    </row>
    <row r="95" spans="2:4" s="4" customFormat="1" ht="15" customHeight="1">
      <c r="B95" s="26"/>
      <c r="C95" s="26"/>
      <c r="D95" s="26"/>
    </row>
    <row r="96" spans="2:4" s="4" customFormat="1" ht="15" customHeight="1">
      <c r="B96" s="26"/>
      <c r="C96" s="26"/>
      <c r="D96" s="26"/>
    </row>
    <row r="97" spans="2:4" s="4" customFormat="1" ht="15" customHeight="1">
      <c r="B97" s="26"/>
      <c r="C97" s="26"/>
      <c r="D97" s="26"/>
    </row>
    <row r="98" spans="2:4" s="4" customFormat="1" ht="15" customHeight="1">
      <c r="B98" s="26"/>
      <c r="C98" s="26"/>
      <c r="D98" s="26"/>
    </row>
    <row r="99" spans="2:4" s="4" customFormat="1" ht="15" customHeight="1">
      <c r="B99" s="26"/>
      <c r="C99" s="26"/>
      <c r="D99" s="26"/>
    </row>
    <row r="100" spans="2:4" s="4" customFormat="1" ht="15" customHeight="1">
      <c r="B100" s="26"/>
      <c r="C100" s="26"/>
      <c r="D100" s="26"/>
    </row>
    <row r="101" spans="2:4" s="4" customFormat="1" ht="15" customHeight="1">
      <c r="B101" s="26"/>
      <c r="C101" s="26"/>
      <c r="D101" s="26"/>
    </row>
    <row r="102" spans="2:4" s="4" customFormat="1" ht="15" customHeight="1">
      <c r="B102" s="26"/>
      <c r="C102" s="26"/>
      <c r="D102" s="26"/>
    </row>
    <row r="103" spans="2:4" s="4" customFormat="1" ht="15" customHeight="1">
      <c r="B103" s="26"/>
      <c r="C103" s="26"/>
      <c r="D103" s="26"/>
    </row>
    <row r="104" spans="2:4" s="4" customFormat="1" ht="15" customHeight="1">
      <c r="B104" s="26"/>
      <c r="C104" s="26"/>
      <c r="D104" s="26"/>
    </row>
    <row r="105" spans="2:4" s="4" customFormat="1" ht="15" customHeight="1">
      <c r="B105" s="26"/>
      <c r="C105" s="26"/>
      <c r="D105" s="26"/>
    </row>
    <row r="106" spans="2:4" s="4" customFormat="1" ht="15" customHeight="1">
      <c r="B106" s="26"/>
      <c r="C106" s="26"/>
      <c r="D106" s="26"/>
    </row>
    <row r="107" spans="2:4" s="4" customFormat="1" ht="15" customHeight="1">
      <c r="B107" s="26"/>
      <c r="C107" s="26"/>
      <c r="D107" s="26"/>
    </row>
    <row r="108" spans="2:4" s="4" customFormat="1" ht="15" customHeight="1">
      <c r="B108" s="26"/>
      <c r="C108" s="26"/>
      <c r="D108" s="26"/>
    </row>
    <row r="109" spans="2:4" s="4" customFormat="1" ht="15" customHeight="1">
      <c r="B109" s="26"/>
      <c r="C109" s="26"/>
      <c r="D109" s="26"/>
    </row>
    <row r="110" spans="2:4" s="4" customFormat="1" ht="15" customHeight="1">
      <c r="B110" s="26"/>
      <c r="C110" s="26"/>
      <c r="D110" s="26"/>
    </row>
    <row r="111" spans="2:4" s="4" customFormat="1" ht="15" customHeight="1">
      <c r="B111" s="26"/>
      <c r="C111" s="26"/>
      <c r="D111" s="26"/>
    </row>
    <row r="112" spans="2:4" s="4" customFormat="1" ht="15" customHeight="1">
      <c r="B112" s="26"/>
      <c r="C112" s="26"/>
      <c r="D112" s="26"/>
    </row>
    <row r="113" spans="2:4" s="4" customFormat="1" ht="15" customHeight="1">
      <c r="B113" s="26"/>
      <c r="C113" s="26"/>
      <c r="D113" s="26"/>
    </row>
    <row r="114" spans="2:4" s="4" customFormat="1" ht="15" customHeight="1">
      <c r="B114" s="26"/>
      <c r="C114" s="26"/>
      <c r="D114" s="26"/>
    </row>
    <row r="115" spans="2:4" s="4" customFormat="1" ht="15" customHeight="1">
      <c r="B115" s="26"/>
      <c r="C115" s="26"/>
      <c r="D115" s="26"/>
    </row>
    <row r="116" spans="2:4" s="4" customFormat="1" ht="15" customHeight="1">
      <c r="B116" s="26"/>
      <c r="C116" s="26"/>
      <c r="D116" s="26"/>
    </row>
    <row r="117" spans="2:4" s="4" customFormat="1" ht="15" customHeight="1">
      <c r="B117" s="26"/>
      <c r="C117" s="26"/>
      <c r="D117" s="26"/>
    </row>
    <row r="118" spans="2:4" s="4" customFormat="1" ht="15" customHeight="1">
      <c r="B118" s="26"/>
      <c r="C118" s="26"/>
      <c r="D118" s="26"/>
    </row>
    <row r="119" spans="2:4" s="4" customFormat="1" ht="15" customHeight="1">
      <c r="B119" s="26"/>
      <c r="C119" s="26"/>
      <c r="D119" s="26"/>
    </row>
    <row r="120" spans="2:4" s="4" customFormat="1" ht="15" customHeight="1">
      <c r="B120" s="26"/>
      <c r="C120" s="26"/>
      <c r="D120" s="26"/>
    </row>
    <row r="121" spans="2:4" s="4" customFormat="1" ht="15" customHeight="1">
      <c r="B121" s="26"/>
      <c r="C121" s="26"/>
      <c r="D121" s="26"/>
    </row>
    <row r="122" spans="2:4" s="4" customFormat="1" ht="15" customHeight="1">
      <c r="B122" s="26"/>
      <c r="C122" s="26"/>
      <c r="D122" s="26"/>
    </row>
    <row r="123" spans="2:4" s="4" customFormat="1" ht="15" customHeight="1">
      <c r="B123" s="26"/>
      <c r="C123" s="26"/>
      <c r="D123" s="26"/>
    </row>
    <row r="124" spans="2:4" s="4" customFormat="1" ht="15" customHeight="1">
      <c r="B124" s="26"/>
      <c r="C124" s="26"/>
      <c r="D124" s="26"/>
    </row>
    <row r="125" spans="2:4" s="4" customFormat="1" ht="15" customHeight="1">
      <c r="B125" s="26"/>
      <c r="C125" s="26"/>
      <c r="D125" s="26"/>
    </row>
    <row r="126" spans="2:4" s="4" customFormat="1" ht="15" customHeight="1">
      <c r="B126" s="26"/>
      <c r="C126" s="26"/>
      <c r="D126" s="26"/>
    </row>
    <row r="127" spans="2:4" s="4" customFormat="1" ht="15" customHeight="1">
      <c r="B127" s="26"/>
      <c r="C127" s="26"/>
      <c r="D127" s="26"/>
    </row>
    <row r="128" spans="2:4" s="4" customFormat="1" ht="15" customHeight="1">
      <c r="B128" s="26"/>
      <c r="C128" s="26"/>
      <c r="D128" s="26"/>
    </row>
  </sheetData>
  <mergeCells count="5">
    <mergeCell ref="A3:D3"/>
    <mergeCell ref="A1:D1"/>
    <mergeCell ref="A5:D5"/>
    <mergeCell ref="A7:D7"/>
    <mergeCell ref="A19:D19"/>
  </mergeCells>
  <printOptions horizontalCentered="1"/>
  <pageMargins left="0.19685039370078741" right="0.19685039370078741" top="0.35433070866141736" bottom="0.31496062992125984" header="0" footer="0.15748031496062992"/>
  <pageSetup scale="77" orientation="landscape" r:id="rId1"/>
  <headerFooter alignWithMargins="0">
    <oddHeader>&amp;C&amp;"Times"&amp;9</oddHeader>
    <oddFooter>&amp;R&amp;P</oddFooter>
  </headerFooter>
  <ignoredErrors>
    <ignoredError sqref="C1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workbookViewId="0">
      <selection activeCell="A3" sqref="A3:I3"/>
    </sheetView>
  </sheetViews>
  <sheetFormatPr defaultRowHeight="12.75"/>
  <cols>
    <col min="1" max="1" width="9.83203125" style="55" customWidth="1"/>
    <col min="2" max="2" width="10.83203125" style="55" customWidth="1"/>
    <col min="3" max="3" width="6.83203125" style="55" customWidth="1"/>
    <col min="4" max="4" width="82.6640625" style="55" customWidth="1"/>
    <col min="5" max="5" width="27.6640625" style="55" hidden="1" customWidth="1"/>
    <col min="6" max="6" width="81.33203125" style="106" hidden="1" customWidth="1"/>
    <col min="7" max="7" width="20.6640625" style="55" customWidth="1"/>
    <col min="8" max="8" width="23.83203125" style="57" customWidth="1"/>
    <col min="9" max="9" width="20.83203125" style="55" customWidth="1"/>
    <col min="10" max="11" width="18" style="55" bestFit="1" customWidth="1"/>
    <col min="12" max="12" width="13.6640625" style="55" bestFit="1" customWidth="1"/>
    <col min="13" max="13" width="18" style="55" bestFit="1" customWidth="1"/>
    <col min="14" max="14" width="11" style="55" bestFit="1" customWidth="1"/>
    <col min="15" max="15" width="18" style="55" bestFit="1" customWidth="1"/>
    <col min="16" max="16" width="11" style="55" bestFit="1" customWidth="1"/>
    <col min="17" max="16384" width="9.33203125" style="55"/>
  </cols>
  <sheetData>
    <row r="1" spans="1:17" ht="16.5">
      <c r="A1" s="259" t="s">
        <v>38</v>
      </c>
      <c r="B1" s="260"/>
      <c r="C1" s="260"/>
      <c r="D1" s="260"/>
      <c r="E1" s="260"/>
      <c r="F1" s="260"/>
      <c r="G1" s="260"/>
      <c r="H1" s="260"/>
      <c r="I1" s="260"/>
    </row>
    <row r="2" spans="1:17" ht="16.5">
      <c r="A2" s="56"/>
      <c r="F2" s="55"/>
    </row>
    <row r="3" spans="1:17" ht="15.75">
      <c r="A3" s="261" t="s">
        <v>39</v>
      </c>
      <c r="B3" s="261"/>
      <c r="C3" s="261"/>
      <c r="D3" s="261"/>
      <c r="E3" s="261"/>
      <c r="F3" s="261"/>
      <c r="G3" s="261"/>
      <c r="H3" s="261"/>
      <c r="I3" s="261"/>
    </row>
    <row r="4" spans="1:17" ht="15.75">
      <c r="A4" s="58"/>
      <c r="B4" s="59"/>
      <c r="C4" s="59"/>
      <c r="D4" s="59"/>
      <c r="E4" s="59"/>
      <c r="F4" s="59"/>
      <c r="G4" s="60"/>
      <c r="H4" s="61"/>
      <c r="I4" s="60"/>
    </row>
    <row r="5" spans="1:17">
      <c r="F5" s="55"/>
      <c r="G5" s="62"/>
      <c r="H5" s="63"/>
      <c r="I5" s="62"/>
    </row>
    <row r="6" spans="1:17" s="66" customFormat="1" ht="28.5">
      <c r="A6" s="64" t="s">
        <v>40</v>
      </c>
      <c r="B6" s="64" t="s">
        <v>41</v>
      </c>
      <c r="C6" s="64" t="s">
        <v>42</v>
      </c>
      <c r="D6" s="64" t="s">
        <v>43</v>
      </c>
      <c r="E6" s="65"/>
      <c r="F6" s="65"/>
      <c r="G6" s="65" t="str">
        <f>G8</f>
        <v>Plan 
2024.</v>
      </c>
      <c r="H6" s="65" t="str">
        <f>H8</f>
        <v>Povećanje/smanjenje</v>
      </c>
      <c r="I6" s="65" t="str">
        <f>I8</f>
        <v>Novi plan 
2024.</v>
      </c>
    </row>
    <row r="7" spans="1:17" s="70" customFormat="1" ht="11.25">
      <c r="A7" s="67">
        <v>1</v>
      </c>
      <c r="B7" s="67">
        <v>2</v>
      </c>
      <c r="C7" s="67">
        <v>3</v>
      </c>
      <c r="D7" s="67">
        <v>4</v>
      </c>
      <c r="E7" s="68"/>
      <c r="F7" s="68"/>
      <c r="G7" s="69">
        <v>5</v>
      </c>
      <c r="H7" s="69">
        <v>6</v>
      </c>
      <c r="I7" s="69">
        <v>7</v>
      </c>
    </row>
    <row r="8" spans="1:17" ht="22.5" hidden="1">
      <c r="A8" s="71" t="str">
        <f t="shared" ref="A8:A32" si="0">IF(ISNUMBER(SEARCH("XXX", E8)),LEFT(E8, LEN(E8)-3),"")</f>
        <v/>
      </c>
      <c r="B8" s="72" t="str">
        <f t="shared" ref="B8:B32" si="1">IF(ISNUMBER(SEARCH("YYY", E8)),LEFT(E8, LEN(E8)-3),"")</f>
        <v/>
      </c>
      <c r="C8" s="72" t="str">
        <f t="shared" ref="C8:C32" si="2">IF(ISNUMBER(VALUE(E8)),E8,"")</f>
        <v/>
      </c>
      <c r="D8" s="72" t="str">
        <f>IF(ISNUMBER(SEARCH("XXX", E8)),VLOOKUP(CONCATENATE("DRRH/",LEFT(E8, LEN(E8)-3)),[1]List1!A$2:B$17,2,FALSE),IF(ISNUMBER(SEARCH("YYY", E8)),VLOOKUP(CONCATENATE("DRRH/",LEFT(E8, LEN(E8)-3)),[1]List1!C$2:D$17,2,FALSE),F8))</f>
        <v/>
      </c>
      <c r="E8" s="73" t="s">
        <v>18</v>
      </c>
      <c r="F8" s="73" t="s">
        <v>18</v>
      </c>
      <c r="G8" s="74" t="s">
        <v>36</v>
      </c>
      <c r="H8" s="75" t="s">
        <v>32</v>
      </c>
      <c r="I8" s="74" t="s">
        <v>37</v>
      </c>
      <c r="J8" s="76"/>
      <c r="K8" s="76"/>
      <c r="L8" s="76"/>
      <c r="M8" s="76"/>
      <c r="N8" s="76"/>
      <c r="O8" s="77"/>
      <c r="P8" s="77"/>
      <c r="Q8" s="77"/>
    </row>
    <row r="9" spans="1:17" hidden="1">
      <c r="A9" s="71" t="str">
        <f t="shared" si="0"/>
        <v/>
      </c>
      <c r="B9" s="72" t="str">
        <f t="shared" si="1"/>
        <v/>
      </c>
      <c r="C9" s="72" t="str">
        <f t="shared" si="2"/>
        <v/>
      </c>
      <c r="D9" s="72" t="str">
        <f>IF(ISNUMBER(SEARCH("XXX", E9)),VLOOKUP(CONCATENATE("DRRH/",LEFT(E9, LEN(E9)-3)),[1]List1!A$2:B$17,2,FALSE),IF(ISNUMBER(SEARCH("YYY", E9)),VLOOKUP(CONCATENATE("DRRH/",LEFT(E9, LEN(E9)-3)),[1]List1!C$2:D$17,2,FALSE),F9))</f>
        <v/>
      </c>
      <c r="E9" s="78" t="s">
        <v>44</v>
      </c>
      <c r="F9" s="78" t="s">
        <v>18</v>
      </c>
      <c r="G9" s="79" t="s">
        <v>19</v>
      </c>
      <c r="H9" s="79" t="s">
        <v>19</v>
      </c>
      <c r="I9" s="79" t="s">
        <v>19</v>
      </c>
      <c r="J9" s="80"/>
      <c r="K9" s="80"/>
      <c r="L9" s="76"/>
      <c r="M9" s="76"/>
      <c r="N9" s="76"/>
      <c r="O9" s="77"/>
      <c r="P9" s="77"/>
      <c r="Q9" s="77"/>
    </row>
    <row r="10" spans="1:17" ht="13.5">
      <c r="A10" s="81" t="str">
        <f t="shared" si="0"/>
        <v/>
      </c>
      <c r="B10" s="82" t="str">
        <f t="shared" si="1"/>
        <v/>
      </c>
      <c r="C10" s="82" t="str">
        <f t="shared" si="2"/>
        <v/>
      </c>
      <c r="D10" s="83" t="s">
        <v>4</v>
      </c>
      <c r="E10" s="84" t="s">
        <v>4</v>
      </c>
      <c r="F10" s="84" t="s">
        <v>18</v>
      </c>
      <c r="G10" s="85">
        <f>G11+G30</f>
        <v>-605802515</v>
      </c>
      <c r="H10" s="85">
        <f>H11</f>
        <v>-4342814</v>
      </c>
      <c r="I10" s="85">
        <f t="shared" ref="I10" si="3">I11+I30</f>
        <v>-610145329</v>
      </c>
      <c r="J10" s="87"/>
      <c r="K10" s="87"/>
      <c r="L10" s="76"/>
      <c r="M10" s="76"/>
      <c r="N10" s="76"/>
      <c r="O10" s="77"/>
      <c r="P10" s="77"/>
      <c r="Q10" s="77"/>
    </row>
    <row r="11" spans="1:17">
      <c r="A11" s="88" t="str">
        <f t="shared" si="0"/>
        <v>6</v>
      </c>
      <c r="B11" s="89" t="str">
        <f t="shared" si="1"/>
        <v/>
      </c>
      <c r="C11" s="89" t="str">
        <f t="shared" si="2"/>
        <v/>
      </c>
      <c r="D11" s="89" t="str">
        <f>IF(ISNUMBER(SEARCH("XXX", E11)),VLOOKUP(CONCATENATE("DRRH/",LEFT(E11, LEN(E11)-3)),[1]List1!A$2:B$17,2,FALSE),IF(ISNUMBER(SEARCH("YYY", E11)),VLOOKUP(CONCATENATE("DRRH/",LEFT(E11, LEN(E11)-3)),[1]List1!C$2:D$17,2,FALSE),F11))</f>
        <v>Prihodi poslovanja</v>
      </c>
      <c r="E11" s="84" t="s">
        <v>45</v>
      </c>
      <c r="F11" s="84" t="s">
        <v>18</v>
      </c>
      <c r="G11" s="85">
        <f>G12+G16+G18+G20+G23+G27</f>
        <v>-605778715</v>
      </c>
      <c r="H11" s="85">
        <f t="shared" ref="H11:I11" si="4">H12+H16+H18+H20+H23+H27</f>
        <v>-4342814</v>
      </c>
      <c r="I11" s="85">
        <f t="shared" si="4"/>
        <v>-610121529</v>
      </c>
      <c r="J11" s="90"/>
      <c r="K11" s="90"/>
      <c r="L11" s="90"/>
      <c r="M11" s="90"/>
      <c r="N11" s="90"/>
      <c r="O11" s="91"/>
      <c r="P11" s="91"/>
      <c r="Q11" s="91"/>
    </row>
    <row r="12" spans="1:17">
      <c r="A12" s="88" t="str">
        <f t="shared" si="0"/>
        <v/>
      </c>
      <c r="B12" s="89" t="str">
        <f t="shared" si="1"/>
        <v>63</v>
      </c>
      <c r="C12" s="89" t="str">
        <f t="shared" si="2"/>
        <v/>
      </c>
      <c r="D12" s="89" t="str">
        <f>IF(ISNUMBER(SEARCH("XXX", E12)),VLOOKUP(CONCATENATE("DRRH/",LEFT(E12, LEN(E12)-3)),[1]List1!A$2:B$17,2,FALSE),IF(ISNUMBER(SEARCH("YYY", E12)),VLOOKUP(CONCATENATE("DRRH/",LEFT(E12, LEN(E12)-3)),[1]List1!C$2:D$17,2,FALSE),F12))</f>
        <v>Pomoći iz inozemstva (darovnice) i od subjekata unutar općeg proračuna</v>
      </c>
      <c r="E12" s="92" t="s">
        <v>46</v>
      </c>
      <c r="F12" s="92" t="s">
        <v>18</v>
      </c>
      <c r="G12" s="85">
        <v>-11887900</v>
      </c>
      <c r="H12" s="86">
        <v>-3723659</v>
      </c>
      <c r="I12" s="85">
        <v>-15611559</v>
      </c>
      <c r="J12" s="90"/>
      <c r="K12" s="90"/>
      <c r="L12" s="90"/>
      <c r="M12" s="90"/>
      <c r="N12" s="90"/>
      <c r="O12" s="91"/>
      <c r="P12" s="91"/>
      <c r="Q12" s="91"/>
    </row>
    <row r="13" spans="1:17">
      <c r="A13" s="93" t="str">
        <f t="shared" si="0"/>
        <v/>
      </c>
      <c r="B13" s="94" t="str">
        <f t="shared" si="1"/>
        <v/>
      </c>
      <c r="C13" s="94" t="str">
        <f t="shared" si="2"/>
        <v>51</v>
      </c>
      <c r="D13" s="94" t="str">
        <f>IF(ISNUMBER(SEARCH("XXX", E13)),VLOOKUP(CONCATENATE("DRRH/",LEFT(E13, LEN(E13)-3)),[1]List1!A$2:B$17,2,FALSE),IF(ISNUMBER(SEARCH("YYY", E13)),VLOOKUP(CONCATENATE("DRRH/",LEFT(E13, LEN(E13)-3)),[1]List1!C$2:D$17,2,FALSE),F13))</f>
        <v>Pomoći EU</v>
      </c>
      <c r="E13" s="95" t="s">
        <v>47</v>
      </c>
      <c r="F13" s="96" t="s">
        <v>48</v>
      </c>
      <c r="G13" s="97">
        <v>-187900</v>
      </c>
      <c r="H13" s="98" t="s">
        <v>18</v>
      </c>
      <c r="I13" s="97">
        <v>-187900</v>
      </c>
      <c r="J13" s="80"/>
      <c r="K13" s="80"/>
      <c r="L13" s="90"/>
      <c r="M13" s="90"/>
      <c r="N13" s="90"/>
      <c r="O13" s="91"/>
      <c r="P13" s="91"/>
      <c r="Q13" s="91"/>
    </row>
    <row r="14" spans="1:17" s="100" customFormat="1">
      <c r="A14" s="93" t="str">
        <f t="shared" si="0"/>
        <v/>
      </c>
      <c r="B14" s="94" t="str">
        <f t="shared" si="1"/>
        <v/>
      </c>
      <c r="C14" s="94" t="str">
        <f t="shared" si="2"/>
        <v>52</v>
      </c>
      <c r="D14" s="94" t="str">
        <f>IF(ISNUMBER(SEARCH("XXX", E14)),VLOOKUP(CONCATENATE("DRRH/",LEFT(E14, LEN(E14)-3)),[1]List1!A$2:B$17,2,FALSE),IF(ISNUMBER(SEARCH("YYY", E14)),VLOOKUP(CONCATENATE("DRRH/",LEFT(E14, LEN(E14)-3)),[1]List1!C$2:D$17,2,FALSE),F14))</f>
        <v>Ostale pomoći</v>
      </c>
      <c r="E14" s="95" t="s">
        <v>49</v>
      </c>
      <c r="F14" s="96" t="s">
        <v>50</v>
      </c>
      <c r="G14" s="97">
        <v>-5700000</v>
      </c>
      <c r="H14" s="99">
        <v>-9723659</v>
      </c>
      <c r="I14" s="97">
        <v>-15423659</v>
      </c>
      <c r="J14" s="80"/>
      <c r="K14" s="80"/>
      <c r="L14" s="90"/>
      <c r="M14" s="90"/>
      <c r="N14" s="90"/>
      <c r="O14" s="91"/>
      <c r="P14" s="91"/>
      <c r="Q14" s="91"/>
    </row>
    <row r="15" spans="1:17">
      <c r="A15" s="93" t="str">
        <f t="shared" si="0"/>
        <v/>
      </c>
      <c r="B15" s="94" t="str">
        <f t="shared" si="1"/>
        <v/>
      </c>
      <c r="C15" s="94" t="str">
        <f t="shared" si="2"/>
        <v>58</v>
      </c>
      <c r="D15" s="94" t="str">
        <f>IF(ISNUMBER(SEARCH("XXX", E15)),VLOOKUP(CONCATENATE("DRRH/",LEFT(E15, LEN(E15)-3)),[1]List1!A$2:B$17,2,FALSE),IF(ISNUMBER(SEARCH("YYY", E15)),VLOOKUP(CONCATENATE("DRRH/",LEFT(E15, LEN(E15)-3)),[1]List1!C$2:D$17,2,FALSE),F15))</f>
        <v>Instrumenti EU nove generacije</v>
      </c>
      <c r="E15" s="95" t="s">
        <v>51</v>
      </c>
      <c r="F15" s="96" t="s">
        <v>52</v>
      </c>
      <c r="G15" s="97">
        <v>-6000000</v>
      </c>
      <c r="H15" s="99">
        <v>6000000</v>
      </c>
      <c r="I15" s="98" t="s">
        <v>18</v>
      </c>
      <c r="J15" s="80"/>
      <c r="K15" s="80"/>
      <c r="L15" s="90"/>
      <c r="M15" s="90"/>
      <c r="N15" s="90"/>
      <c r="O15" s="91"/>
      <c r="P15" s="91"/>
      <c r="Q15" s="91"/>
    </row>
    <row r="16" spans="1:17">
      <c r="A16" s="88" t="str">
        <f t="shared" si="0"/>
        <v/>
      </c>
      <c r="B16" s="89" t="str">
        <f t="shared" si="1"/>
        <v>64</v>
      </c>
      <c r="C16" s="89" t="str">
        <f t="shared" si="2"/>
        <v/>
      </c>
      <c r="D16" s="89" t="str">
        <f>IF(ISNUMBER(SEARCH("XXX", E16)),VLOOKUP(CONCATENATE("DRRH/",LEFT(E16, LEN(E16)-3)),[1]List1!A$2:B$17,2,FALSE),IF(ISNUMBER(SEARCH("YYY", E16)),VLOOKUP(CONCATENATE("DRRH/",LEFT(E16, LEN(E16)-3)),[1]List1!C$2:D$17,2,FALSE),F16))</f>
        <v>Prihodi od imovine</v>
      </c>
      <c r="E16" s="92" t="s">
        <v>53</v>
      </c>
      <c r="F16" s="92" t="s">
        <v>18</v>
      </c>
      <c r="G16" s="85">
        <v>-9000</v>
      </c>
      <c r="H16" s="86">
        <v>-5370</v>
      </c>
      <c r="I16" s="85">
        <v>-14370</v>
      </c>
      <c r="J16" s="90"/>
      <c r="K16" s="90"/>
      <c r="L16" s="90"/>
      <c r="M16" s="90"/>
      <c r="N16" s="90"/>
      <c r="O16" s="91"/>
      <c r="P16" s="91"/>
      <c r="Q16" s="91"/>
    </row>
    <row r="17" spans="1:11">
      <c r="A17" s="101" t="str">
        <f t="shared" si="0"/>
        <v/>
      </c>
      <c r="B17" s="102" t="str">
        <f t="shared" si="1"/>
        <v/>
      </c>
      <c r="C17" s="102" t="str">
        <f t="shared" si="2"/>
        <v>31</v>
      </c>
      <c r="D17" s="102" t="str">
        <f>IF(ISNUMBER(SEARCH("XXX", E17)),VLOOKUP(CONCATENATE("DRRH/",LEFT(E17, LEN(E17)-3)),[1]List1!A$2:B$17,2,FALSE),IF(ISNUMBER(SEARCH("YYY", E17)),VLOOKUP(CONCATENATE("DRRH/",LEFT(E17, LEN(E17)-3)),[1]List1!C$2:D$17,2,FALSE),F17))</f>
        <v>Vlastiti prihodi</v>
      </c>
      <c r="E17" s="95" t="s">
        <v>54</v>
      </c>
      <c r="F17" s="96" t="s">
        <v>55</v>
      </c>
      <c r="G17" s="97">
        <v>-9000</v>
      </c>
      <c r="H17" s="99">
        <v>-5370</v>
      </c>
      <c r="I17" s="97">
        <v>-14370</v>
      </c>
      <c r="J17" s="103"/>
      <c r="K17" s="103"/>
    </row>
    <row r="18" spans="1:11" ht="12.75" customHeight="1">
      <c r="A18" s="88" t="str">
        <f t="shared" si="0"/>
        <v/>
      </c>
      <c r="B18" s="89" t="str">
        <f t="shared" si="1"/>
        <v>65</v>
      </c>
      <c r="C18" s="89" t="str">
        <f t="shared" si="2"/>
        <v/>
      </c>
      <c r="D18" s="89" t="str">
        <f>IF(ISNUMBER(SEARCH("XXX", E18)),VLOOKUP(CONCATENATE("DRRH/",LEFT(E18, LEN(E18)-3)),[1]List1!A$2:B$17,2,FALSE),IF(ISNUMBER(SEARCH("YYY", E18)),VLOOKUP(CONCATENATE("DRRH/",LEFT(E18, LEN(E18)-3)),[1]List1!C$2:D$17,2,FALSE),F18))</f>
        <v>Prihodi od upravnih i administrativnih pristojbi, pristojbi po posebnim propisima i naknada</v>
      </c>
      <c r="E18" s="92" t="s">
        <v>56</v>
      </c>
      <c r="F18" s="92" t="s">
        <v>18</v>
      </c>
      <c r="G18" s="85">
        <v>-18323500</v>
      </c>
      <c r="H18" s="86">
        <v>-9010000</v>
      </c>
      <c r="I18" s="85">
        <v>-27333500</v>
      </c>
      <c r="J18" s="91"/>
      <c r="K18" s="91"/>
    </row>
    <row r="19" spans="1:11">
      <c r="A19" s="101" t="str">
        <f t="shared" si="0"/>
        <v/>
      </c>
      <c r="B19" s="102" t="str">
        <f t="shared" si="1"/>
        <v/>
      </c>
      <c r="C19" s="102" t="str">
        <f t="shared" si="2"/>
        <v>43</v>
      </c>
      <c r="D19" s="102" t="str">
        <f>IF(ISNUMBER(SEARCH("XXX", E19)),VLOOKUP(CONCATENATE("DRRH/",LEFT(E19, LEN(E19)-3)),[1]List1!A$2:B$17,2,FALSE),IF(ISNUMBER(SEARCH("YYY", E19)),VLOOKUP(CONCATENATE("DRRH/",LEFT(E19, LEN(E19)-3)),[1]List1!C$2:D$17,2,FALSE),F19))</f>
        <v>Ostali prihodi za posebne namjene</v>
      </c>
      <c r="E19" s="95" t="s">
        <v>57</v>
      </c>
      <c r="F19" s="96" t="s">
        <v>58</v>
      </c>
      <c r="G19" s="97">
        <v>-18323500</v>
      </c>
      <c r="H19" s="99">
        <v>-9010000</v>
      </c>
      <c r="I19" s="97">
        <v>-27333500</v>
      </c>
      <c r="J19" s="103"/>
      <c r="K19" s="103"/>
    </row>
    <row r="20" spans="1:11">
      <c r="A20" s="88" t="str">
        <f t="shared" si="0"/>
        <v/>
      </c>
      <c r="B20" s="89" t="str">
        <f t="shared" si="1"/>
        <v>66</v>
      </c>
      <c r="C20" s="89" t="str">
        <f t="shared" si="2"/>
        <v/>
      </c>
      <c r="D20" s="89" t="str">
        <f>IF(ISNUMBER(SEARCH("XXX", E20)),VLOOKUP(CONCATENATE("DRRH/",LEFT(E20, LEN(E20)-3)),[1]List1!A$2:B$17,2,FALSE),IF(ISNUMBER(SEARCH("YYY", E20)),VLOOKUP(CONCATENATE("DRRH/",LEFT(E20, LEN(E20)-3)),[1]List1!C$2:D$17,2,FALSE),F20))</f>
        <v>Prihodi od prodaje proizvoda i robe te pruženih usluga i prihodi od donacija</v>
      </c>
      <c r="E20" s="92" t="s">
        <v>59</v>
      </c>
      <c r="F20" s="92" t="s">
        <v>18</v>
      </c>
      <c r="G20" s="85">
        <v>-13441000</v>
      </c>
      <c r="H20" s="86">
        <v>-200000</v>
      </c>
      <c r="I20" s="85">
        <v>-13641000</v>
      </c>
      <c r="J20" s="91"/>
      <c r="K20" s="91"/>
    </row>
    <row r="21" spans="1:11">
      <c r="A21" s="101" t="str">
        <f t="shared" si="0"/>
        <v/>
      </c>
      <c r="B21" s="102" t="str">
        <f t="shared" si="1"/>
        <v/>
      </c>
      <c r="C21" s="102" t="str">
        <f t="shared" si="2"/>
        <v>31</v>
      </c>
      <c r="D21" s="102" t="str">
        <f>IF(ISNUMBER(SEARCH("XXX", E21)),VLOOKUP(CONCATENATE("DRRH/",LEFT(E21, LEN(E21)-3)),[1]List1!A$2:B$17,2,FALSE),IF(ISNUMBER(SEARCH("YYY", E21)),VLOOKUP(CONCATENATE("DRRH/",LEFT(E21, LEN(E21)-3)),[1]List1!C$2:D$17,2,FALSE),F21))</f>
        <v>Vlastiti prihodi</v>
      </c>
      <c r="E21" s="95" t="s">
        <v>54</v>
      </c>
      <c r="F21" s="96" t="s">
        <v>55</v>
      </c>
      <c r="G21" s="97">
        <v>-13141000</v>
      </c>
      <c r="H21" s="98" t="s">
        <v>18</v>
      </c>
      <c r="I21" s="97">
        <v>-13141000</v>
      </c>
      <c r="J21" s="103"/>
      <c r="K21" s="103"/>
    </row>
    <row r="22" spans="1:11">
      <c r="A22" s="101" t="str">
        <f t="shared" si="0"/>
        <v/>
      </c>
      <c r="B22" s="102" t="str">
        <f t="shared" si="1"/>
        <v/>
      </c>
      <c r="C22" s="102" t="str">
        <f t="shared" si="2"/>
        <v>61</v>
      </c>
      <c r="D22" s="102" t="str">
        <f>IF(ISNUMBER(SEARCH("XXX", E22)),VLOOKUP(CONCATENATE("DRRH/",LEFT(E22, LEN(E22)-3)),[1]List1!A$2:B$17,2,FALSE),IF(ISNUMBER(SEARCH("YYY", E22)),VLOOKUP(CONCATENATE("DRRH/",LEFT(E22, LEN(E22)-3)),[1]List1!C$2:D$17,2,FALSE),F22))</f>
        <v>Donacije</v>
      </c>
      <c r="E22" s="95" t="s">
        <v>60</v>
      </c>
      <c r="F22" s="96" t="s">
        <v>61</v>
      </c>
      <c r="G22" s="97">
        <v>-300000</v>
      </c>
      <c r="H22" s="99">
        <v>-200000</v>
      </c>
      <c r="I22" s="97">
        <v>-500000</v>
      </c>
      <c r="J22" s="103"/>
      <c r="K22" s="103"/>
    </row>
    <row r="23" spans="1:11">
      <c r="A23" s="88" t="str">
        <f t="shared" si="0"/>
        <v/>
      </c>
      <c r="B23" s="89" t="str">
        <f t="shared" si="1"/>
        <v>67</v>
      </c>
      <c r="C23" s="89" t="str">
        <f t="shared" si="2"/>
        <v/>
      </c>
      <c r="D23" s="89" t="str">
        <f>IF(ISNUMBER(SEARCH("XXX", E23)),VLOOKUP(CONCATENATE("DRRH/",LEFT(E23, LEN(E23)-3)),[1]List1!A$2:B$17,2,FALSE),IF(ISNUMBER(SEARCH("YYY", E23)),VLOOKUP(CONCATENATE("DRRH/",LEFT(E23, LEN(E23)-3)),[1]List1!C$2:D$17,2,FALSE),F23))</f>
        <v>Prihodi iz proračuna</v>
      </c>
      <c r="E23" s="92" t="s">
        <v>62</v>
      </c>
      <c r="F23" s="92" t="s">
        <v>18</v>
      </c>
      <c r="G23" s="85">
        <f>SUM(G24:G26)</f>
        <v>-562066315</v>
      </c>
      <c r="H23" s="85">
        <f t="shared" ref="H23:I23" si="5">SUM(H24:H26)</f>
        <v>8616215</v>
      </c>
      <c r="I23" s="85">
        <f t="shared" si="5"/>
        <v>-553450100</v>
      </c>
      <c r="J23" s="91"/>
      <c r="K23" s="91"/>
    </row>
    <row r="24" spans="1:11">
      <c r="A24" s="101" t="str">
        <f t="shared" si="0"/>
        <v/>
      </c>
      <c r="B24" s="102" t="str">
        <f t="shared" si="1"/>
        <v/>
      </c>
      <c r="C24" s="102" t="str">
        <f t="shared" si="2"/>
        <v>11</v>
      </c>
      <c r="D24" s="102" t="str">
        <f>IF(ISNUMBER(SEARCH("XXX", E24)),VLOOKUP(CONCATENATE("DRRH/",LEFT(E24, LEN(E24)-3)),[1]List1!A$2:B$17,2,FALSE),IF(ISNUMBER(SEARCH("YYY", E24)),VLOOKUP(CONCATENATE("DRRH/",LEFT(E24, LEN(E24)-3)),[1]List1!C$2:D$17,2,FALSE),F24))</f>
        <v>Opći prihodi i primici</v>
      </c>
      <c r="E24" s="95" t="s">
        <v>63</v>
      </c>
      <c r="F24" s="96" t="s">
        <v>64</v>
      </c>
      <c r="G24" s="97">
        <v>-34437344</v>
      </c>
      <c r="H24" s="99">
        <v>-193785</v>
      </c>
      <c r="I24" s="97">
        <v>-34631129</v>
      </c>
      <c r="J24" s="103"/>
      <c r="K24" s="103"/>
    </row>
    <row r="25" spans="1:11">
      <c r="A25" s="101" t="str">
        <f t="shared" si="0"/>
        <v/>
      </c>
      <c r="B25" s="102" t="str">
        <f t="shared" si="1"/>
        <v/>
      </c>
      <c r="C25" s="102" t="str">
        <f t="shared" si="2"/>
        <v>43</v>
      </c>
      <c r="D25" s="102" t="str">
        <f>IF(ISNUMBER(SEARCH("XXX", E25)),VLOOKUP(CONCATENATE("DRRH/",LEFT(E25, LEN(E25)-3)),[1]List1!A$2:B$17,2,FALSE),IF(ISNUMBER(SEARCH("YYY", E25)),VLOOKUP(CONCATENATE("DRRH/",LEFT(E25, LEN(E25)-3)),[1]List1!C$2:D$17,2,FALSE),F25))</f>
        <v>Ostali prihodi za posebne namjene</v>
      </c>
      <c r="E25" s="95" t="s">
        <v>57</v>
      </c>
      <c r="F25" s="96" t="s">
        <v>58</v>
      </c>
      <c r="G25" s="97">
        <v>-487408912</v>
      </c>
      <c r="H25" s="99">
        <v>9010000</v>
      </c>
      <c r="I25" s="97">
        <v>-478398912</v>
      </c>
      <c r="J25" s="103"/>
      <c r="K25" s="103"/>
    </row>
    <row r="26" spans="1:11">
      <c r="A26" s="101"/>
      <c r="B26" s="102"/>
      <c r="C26" s="232">
        <v>81</v>
      </c>
      <c r="D26" s="102" t="s">
        <v>123</v>
      </c>
      <c r="E26" s="95"/>
      <c r="F26" s="96"/>
      <c r="G26" s="97">
        <v>-40220059</v>
      </c>
      <c r="H26" s="99">
        <v>-200000</v>
      </c>
      <c r="I26" s="97">
        <v>-40420059</v>
      </c>
      <c r="J26" s="103"/>
      <c r="K26" s="103"/>
    </row>
    <row r="27" spans="1:11">
      <c r="A27" s="88" t="str">
        <f t="shared" si="0"/>
        <v/>
      </c>
      <c r="B27" s="89" t="str">
        <f t="shared" si="1"/>
        <v>68</v>
      </c>
      <c r="C27" s="89" t="str">
        <f t="shared" si="2"/>
        <v/>
      </c>
      <c r="D27" s="89" t="str">
        <f>IF(ISNUMBER(SEARCH("XXX", E27)),VLOOKUP(CONCATENATE("DRRH/",LEFT(E27, LEN(E27)-3)),[1]List1!A$2:B$17,2,FALSE),IF(ISNUMBER(SEARCH("YYY", E27)),VLOOKUP(CONCATENATE("DRRH/",LEFT(E27, LEN(E27)-3)),[1]List1!C$2:D$17,2,FALSE),F27))</f>
        <v>Kazne, upravne mjere i ostali prihodi</v>
      </c>
      <c r="E27" s="92" t="s">
        <v>65</v>
      </c>
      <c r="F27" s="92" t="s">
        <v>18</v>
      </c>
      <c r="G27" s="85">
        <v>-51000</v>
      </c>
      <c r="H27" s="86">
        <v>-20000</v>
      </c>
      <c r="I27" s="85">
        <v>-71000</v>
      </c>
      <c r="J27" s="91"/>
      <c r="K27" s="91"/>
    </row>
    <row r="28" spans="1:11">
      <c r="A28" s="101" t="str">
        <f t="shared" si="0"/>
        <v/>
      </c>
      <c r="B28" s="102" t="str">
        <f t="shared" si="1"/>
        <v/>
      </c>
      <c r="C28" s="102" t="str">
        <f t="shared" si="2"/>
        <v>31</v>
      </c>
      <c r="D28" s="102" t="str">
        <f>IF(ISNUMBER(SEARCH("XXX", E28)),VLOOKUP(CONCATENATE("DRRH/",LEFT(E28, LEN(E28)-3)),[1]List1!A$2:B$17,2,FALSE),IF(ISNUMBER(SEARCH("YYY", E28)),VLOOKUP(CONCATENATE("DRRH/",LEFT(E28, LEN(E28)-3)),[1]List1!C$2:D$17,2,FALSE),F28))</f>
        <v>Vlastiti prihodi</v>
      </c>
      <c r="E28" s="95" t="s">
        <v>54</v>
      </c>
      <c r="F28" s="96" t="s">
        <v>55</v>
      </c>
      <c r="G28" s="97">
        <v>-50000</v>
      </c>
      <c r="H28" s="99">
        <v>-20000</v>
      </c>
      <c r="I28" s="97">
        <v>-70000</v>
      </c>
      <c r="J28" s="103"/>
      <c r="K28" s="103"/>
    </row>
    <row r="29" spans="1:11">
      <c r="A29" s="101" t="str">
        <f t="shared" si="0"/>
        <v/>
      </c>
      <c r="B29" s="102" t="str">
        <f t="shared" si="1"/>
        <v/>
      </c>
      <c r="C29" s="102" t="str">
        <f t="shared" si="2"/>
        <v>43</v>
      </c>
      <c r="D29" s="102" t="str">
        <f>IF(ISNUMBER(SEARCH("XXX", E29)),VLOOKUP(CONCATENATE("DRRH/",LEFT(E29, LEN(E29)-3)),[1]List1!A$2:B$17,2,FALSE),IF(ISNUMBER(SEARCH("YYY", E29)),VLOOKUP(CONCATENATE("DRRH/",LEFT(E29, LEN(E29)-3)),[1]List1!C$2:D$17,2,FALSE),F29))</f>
        <v>Ostali prihodi za posebne namjene</v>
      </c>
      <c r="E29" s="95" t="s">
        <v>57</v>
      </c>
      <c r="F29" s="96" t="s">
        <v>58</v>
      </c>
      <c r="G29" s="97">
        <v>-1000</v>
      </c>
      <c r="H29" s="98" t="s">
        <v>18</v>
      </c>
      <c r="I29" s="97">
        <v>-1000</v>
      </c>
      <c r="J29" s="103"/>
      <c r="K29" s="103"/>
    </row>
    <row r="30" spans="1:11">
      <c r="A30" s="88" t="str">
        <f t="shared" si="0"/>
        <v>7</v>
      </c>
      <c r="B30" s="89" t="str">
        <f t="shared" si="1"/>
        <v/>
      </c>
      <c r="C30" s="89" t="str">
        <f t="shared" si="2"/>
        <v/>
      </c>
      <c r="D30" s="89" t="str">
        <f>IF(ISNUMBER(SEARCH("XXX", E30)),VLOOKUP(CONCATENATE("DRRH/",LEFT(E30, LEN(E30)-3)),[1]List1!A$2:B$17,2,FALSE),IF(ISNUMBER(SEARCH("YYY", E30)),VLOOKUP(CONCATENATE("DRRH/",LEFT(E30, LEN(E30)-3)),[1]List1!C$2:D$17,2,FALSE),F30))</f>
        <v>Prihodi od prodaje nefinancijske imovine</v>
      </c>
      <c r="E30" s="84" t="s">
        <v>66</v>
      </c>
      <c r="F30" s="84" t="s">
        <v>18</v>
      </c>
      <c r="G30" s="85">
        <v>-23800</v>
      </c>
      <c r="H30" s="104" t="s">
        <v>18</v>
      </c>
      <c r="I30" s="85">
        <v>-23800</v>
      </c>
      <c r="J30" s="105"/>
      <c r="K30" s="105"/>
    </row>
    <row r="31" spans="1:11">
      <c r="A31" s="88" t="str">
        <f t="shared" si="0"/>
        <v/>
      </c>
      <c r="B31" s="89" t="str">
        <f t="shared" si="1"/>
        <v>72</v>
      </c>
      <c r="C31" s="89" t="str">
        <f t="shared" si="2"/>
        <v/>
      </c>
      <c r="D31" s="89" t="str">
        <f>IF(ISNUMBER(SEARCH("XXX", E31)),VLOOKUP(CONCATENATE("DRRH/",LEFT(E31, LEN(E31)-3)),[1]List1!A$2:B$17,2,FALSE),IF(ISNUMBER(SEARCH("YYY", E31)),VLOOKUP(CONCATENATE("DRRH/",LEFT(E31, LEN(E31)-3)),[1]List1!C$2:D$17,2,FALSE),F31))</f>
        <v>Prihodi od prodaje proizvedene dugotrajne imovine</v>
      </c>
      <c r="E31" s="92" t="s">
        <v>67</v>
      </c>
      <c r="F31" s="92" t="s">
        <v>18</v>
      </c>
      <c r="G31" s="85">
        <v>-23800</v>
      </c>
      <c r="H31" s="104" t="s">
        <v>18</v>
      </c>
      <c r="I31" s="85">
        <v>-23800</v>
      </c>
      <c r="J31" s="105"/>
      <c r="K31" s="105"/>
    </row>
    <row r="32" spans="1:11">
      <c r="A32" s="101" t="str">
        <f t="shared" si="0"/>
        <v/>
      </c>
      <c r="B32" s="102" t="str">
        <f t="shared" si="1"/>
        <v/>
      </c>
      <c r="C32" s="102" t="str">
        <f t="shared" si="2"/>
        <v>71</v>
      </c>
      <c r="D32" s="102" t="str">
        <f>IF(ISNUMBER(SEARCH("XXX", E32)),VLOOKUP(CONCATENATE("DRRH/",LEFT(E32, LEN(E32)-3)),[1]List1!A$2:B$17,2,FALSE),IF(ISNUMBER(SEARCH("YYY", E32)),VLOOKUP(CONCATENATE("DRRH/",LEFT(E32, LEN(E32)-3)),[1]List1!C$2:D$17,2,FALSE),F32))</f>
        <v>Prihodi od nefin. imovine i nadoknade štete s osnova osig.</v>
      </c>
      <c r="E32" s="95" t="s">
        <v>68</v>
      </c>
      <c r="F32" s="96" t="s">
        <v>69</v>
      </c>
      <c r="G32" s="97">
        <v>-23800</v>
      </c>
      <c r="H32" s="98" t="s">
        <v>18</v>
      </c>
      <c r="I32" s="97">
        <v>-23800</v>
      </c>
      <c r="J32" s="103"/>
      <c r="K32" s="103"/>
    </row>
    <row r="33" spans="7:9">
      <c r="G33" s="57"/>
      <c r="I33" s="57"/>
    </row>
  </sheetData>
  <mergeCells count="2">
    <mergeCell ref="A1:I1"/>
    <mergeCell ref="A3:I3"/>
  </mergeCells>
  <pageMargins left="0.7" right="0.7" top="0.75" bottom="0.75" header="0.3" footer="0.3"/>
  <ignoredErrors>
    <ignoredError sqref="H10" formula="1"/>
    <ignoredError sqref="G23:H23 I2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workbookViewId="0">
      <selection sqref="A1:M1"/>
    </sheetView>
  </sheetViews>
  <sheetFormatPr defaultRowHeight="12.75"/>
  <cols>
    <col min="1" max="1" width="8.83203125" style="55" customWidth="1"/>
    <col min="2" max="2" width="10.33203125" style="55" customWidth="1"/>
    <col min="3" max="3" width="6.6640625" style="55" customWidth="1"/>
    <col min="4" max="4" width="74" style="55" customWidth="1"/>
    <col min="5" max="5" width="19.83203125" style="55" hidden="1" customWidth="1"/>
    <col min="6" max="6" width="23.5" style="106" hidden="1" customWidth="1"/>
    <col min="7" max="7" width="23.5" style="55" hidden="1" customWidth="1"/>
    <col min="8" max="8" width="24.1640625" style="55" hidden="1" customWidth="1"/>
    <col min="9" max="9" width="12.5" style="55" hidden="1" customWidth="1"/>
    <col min="10" max="10" width="22.1640625" style="55" hidden="1" customWidth="1"/>
    <col min="11" max="11" width="20.83203125" style="132" customWidth="1"/>
    <col min="12" max="12" width="23.83203125" style="132" customWidth="1"/>
    <col min="13" max="13" width="20.6640625" style="132" customWidth="1"/>
    <col min="14" max="15" width="18" style="55" bestFit="1" customWidth="1"/>
    <col min="16" max="16" width="13.6640625" style="55" bestFit="1" customWidth="1"/>
    <col min="17" max="17" width="18" style="55" bestFit="1" customWidth="1"/>
    <col min="18" max="18" width="11" style="55" bestFit="1" customWidth="1"/>
    <col min="19" max="19" width="18" style="55" bestFit="1" customWidth="1"/>
    <col min="20" max="20" width="11" style="55" bestFit="1" customWidth="1"/>
    <col min="21" max="16384" width="9.33203125" style="55"/>
  </cols>
  <sheetData>
    <row r="1" spans="1:19" ht="15.75">
      <c r="A1" s="261" t="s">
        <v>70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</row>
    <row r="2" spans="1:19">
      <c r="F2" s="55"/>
      <c r="G2" s="62"/>
      <c r="H2" s="62"/>
      <c r="I2" s="62"/>
      <c r="J2" s="62"/>
      <c r="K2" s="107"/>
      <c r="L2" s="107"/>
      <c r="M2" s="107"/>
    </row>
    <row r="3" spans="1:19" s="66" customFormat="1" ht="28.5">
      <c r="A3" s="64" t="s">
        <v>40</v>
      </c>
      <c r="B3" s="64" t="s">
        <v>41</v>
      </c>
      <c r="C3" s="64" t="s">
        <v>42</v>
      </c>
      <c r="D3" s="64" t="s">
        <v>71</v>
      </c>
      <c r="E3" s="65"/>
      <c r="F3" s="65" t="s">
        <v>43</v>
      </c>
      <c r="G3" s="65"/>
      <c r="H3" s="65"/>
      <c r="I3" s="65"/>
      <c r="J3" s="65"/>
      <c r="K3" s="65" t="str">
        <f>K6</f>
        <v>Plan 
2024.</v>
      </c>
      <c r="L3" s="65" t="str">
        <f>L6</f>
        <v>Povećanje/smanjenje</v>
      </c>
      <c r="M3" s="65" t="str">
        <f>M6</f>
        <v>Novi plan 
2024.</v>
      </c>
    </row>
    <row r="4" spans="1:19" s="70" customFormat="1" ht="11.25">
      <c r="A4" s="67">
        <v>1</v>
      </c>
      <c r="B4" s="67">
        <v>2</v>
      </c>
      <c r="C4" s="67">
        <v>3</v>
      </c>
      <c r="D4" s="67">
        <v>4</v>
      </c>
      <c r="E4" s="68"/>
      <c r="F4" s="68"/>
      <c r="G4" s="68"/>
      <c r="H4" s="68"/>
      <c r="I4" s="68"/>
      <c r="J4" s="68"/>
      <c r="K4" s="108">
        <v>5</v>
      </c>
      <c r="L4" s="108">
        <v>6</v>
      </c>
      <c r="M4" s="108">
        <v>7</v>
      </c>
    </row>
    <row r="5" spans="1:19" s="70" customFormat="1">
      <c r="A5" s="109"/>
      <c r="B5" s="109"/>
      <c r="C5" s="109"/>
      <c r="D5" s="110" t="s">
        <v>6</v>
      </c>
      <c r="E5" s="111"/>
      <c r="F5" s="111"/>
      <c r="G5" s="111"/>
      <c r="H5" s="111"/>
      <c r="I5" s="111"/>
      <c r="J5" s="111"/>
      <c r="K5" s="112">
        <f>K8</f>
        <v>610290264</v>
      </c>
      <c r="L5" s="112">
        <f>L8</f>
        <v>9660853</v>
      </c>
      <c r="M5" s="112">
        <f>M8</f>
        <v>619951117</v>
      </c>
    </row>
    <row r="6" spans="1:19" ht="22.5" hidden="1">
      <c r="A6" s="113" t="str">
        <f>IF(ISNUMBER(VALUE(E6)),E6,"")</f>
        <v/>
      </c>
      <c r="B6" s="110" t="str">
        <f>IF(ISNUMBER(VALUE(G6)),G6,"")</f>
        <v/>
      </c>
      <c r="C6" s="110" t="str">
        <f>IF(ISNUMBER(VALUE(I6)),I6,"")</f>
        <v/>
      </c>
      <c r="D6" s="110" t="str">
        <f>CONCATENATE(F6,"    ",H6,"    ",J6)</f>
        <v xml:space="preserve">        </v>
      </c>
      <c r="E6" s="73" t="s">
        <v>18</v>
      </c>
      <c r="F6" s="73" t="s">
        <v>18</v>
      </c>
      <c r="G6" s="73" t="s">
        <v>18</v>
      </c>
      <c r="H6" s="73" t="s">
        <v>18</v>
      </c>
      <c r="I6" s="73" t="s">
        <v>18</v>
      </c>
      <c r="J6" s="73" t="s">
        <v>18</v>
      </c>
      <c r="K6" s="114" t="s">
        <v>36</v>
      </c>
      <c r="L6" s="115" t="s">
        <v>32</v>
      </c>
      <c r="M6" s="114" t="s">
        <v>37</v>
      </c>
      <c r="N6" s="76"/>
      <c r="O6" s="76"/>
      <c r="P6" s="77"/>
      <c r="Q6" s="77"/>
      <c r="R6" s="77"/>
      <c r="S6" s="77"/>
    </row>
    <row r="7" spans="1:19" hidden="1">
      <c r="E7" s="73" t="s">
        <v>72</v>
      </c>
      <c r="F7" s="73" t="s">
        <v>18</v>
      </c>
      <c r="G7" s="73" t="s">
        <v>73</v>
      </c>
      <c r="H7" s="73" t="s">
        <v>18</v>
      </c>
      <c r="I7" s="73" t="s">
        <v>74</v>
      </c>
      <c r="J7" s="73" t="s">
        <v>18</v>
      </c>
      <c r="K7" s="116" t="s">
        <v>19</v>
      </c>
      <c r="L7" s="116" t="s">
        <v>19</v>
      </c>
      <c r="M7" s="116" t="s">
        <v>19</v>
      </c>
    </row>
    <row r="8" spans="1:19" hidden="1">
      <c r="A8" s="77"/>
      <c r="B8" s="77"/>
      <c r="C8" s="77"/>
      <c r="D8" s="77"/>
      <c r="E8" s="117" t="s">
        <v>75</v>
      </c>
      <c r="F8" s="117" t="s">
        <v>18</v>
      </c>
      <c r="G8" s="117" t="s">
        <v>18</v>
      </c>
      <c r="H8" s="117" t="s">
        <v>18</v>
      </c>
      <c r="I8" s="117" t="s">
        <v>18</v>
      </c>
      <c r="J8" s="117" t="s">
        <v>18</v>
      </c>
      <c r="K8" s="118">
        <v>610290264</v>
      </c>
      <c r="L8" s="119">
        <v>9660853</v>
      </c>
      <c r="M8" s="118">
        <v>619951117</v>
      </c>
      <c r="N8" s="77"/>
      <c r="O8" s="77"/>
      <c r="P8" s="77"/>
      <c r="Q8" s="77"/>
      <c r="R8" s="77"/>
      <c r="S8" s="77"/>
    </row>
    <row r="9" spans="1:19">
      <c r="A9" s="113" t="str">
        <f t="shared" ref="A9:A54" si="0">IF(ISNUMBER(VALUE(E9)),E9,"")</f>
        <v>3</v>
      </c>
      <c r="B9" s="110" t="str">
        <f t="shared" ref="B9:B54" si="1">IF(ISNUMBER(VALUE(G9)),G9,"")</f>
        <v/>
      </c>
      <c r="C9" s="110" t="str">
        <f t="shared" ref="C9:C54" si="2">IF(ISNUMBER(VALUE(I9)),I9,"")</f>
        <v/>
      </c>
      <c r="D9" s="110" t="str">
        <f t="shared" ref="D9:D54" si="3">CONCATENATE(F9,"    ",H9,"    ",J9)</f>
        <v xml:space="preserve">Rashodi poslovanja        </v>
      </c>
      <c r="E9" s="120" t="s">
        <v>76</v>
      </c>
      <c r="F9" s="120" t="s">
        <v>77</v>
      </c>
      <c r="G9" s="121" t="s">
        <v>78</v>
      </c>
      <c r="H9" s="121" t="s">
        <v>18</v>
      </c>
      <c r="I9" s="121" t="s">
        <v>18</v>
      </c>
      <c r="J9" s="121" t="s">
        <v>18</v>
      </c>
      <c r="K9" s="122">
        <v>515673095</v>
      </c>
      <c r="L9" s="123">
        <v>12204918</v>
      </c>
      <c r="M9" s="122">
        <v>527878013</v>
      </c>
      <c r="N9" s="91"/>
      <c r="O9" s="91"/>
      <c r="P9" s="91"/>
      <c r="Q9" s="91"/>
      <c r="R9" s="91"/>
      <c r="S9" s="91"/>
    </row>
    <row r="10" spans="1:19">
      <c r="A10" s="113" t="str">
        <f t="shared" si="0"/>
        <v/>
      </c>
      <c r="B10" s="110" t="str">
        <f t="shared" si="1"/>
        <v>31</v>
      </c>
      <c r="C10" s="110" t="str">
        <f t="shared" si="2"/>
        <v/>
      </c>
      <c r="D10" s="110" t="str">
        <f t="shared" si="3"/>
        <v xml:space="preserve">    Rashodi za zaposlene    </v>
      </c>
      <c r="E10" s="120" t="s">
        <v>18</v>
      </c>
      <c r="F10" s="120" t="s">
        <v>18</v>
      </c>
      <c r="G10" s="120" t="s">
        <v>54</v>
      </c>
      <c r="H10" s="120" t="s">
        <v>79</v>
      </c>
      <c r="I10" s="121" t="s">
        <v>78</v>
      </c>
      <c r="J10" s="121" t="s">
        <v>18</v>
      </c>
      <c r="K10" s="122">
        <v>240127269</v>
      </c>
      <c r="L10" s="123">
        <v>6354000</v>
      </c>
      <c r="M10" s="122">
        <v>246481269</v>
      </c>
      <c r="N10" s="91"/>
      <c r="O10" s="91"/>
      <c r="P10" s="91"/>
      <c r="Q10" s="91"/>
      <c r="R10" s="91"/>
      <c r="S10" s="91"/>
    </row>
    <row r="11" spans="1:19">
      <c r="A11" s="124" t="str">
        <f t="shared" si="0"/>
        <v/>
      </c>
      <c r="B11" s="125" t="str">
        <f t="shared" si="1"/>
        <v/>
      </c>
      <c r="C11" s="125" t="str">
        <f t="shared" si="2"/>
        <v>11</v>
      </c>
      <c r="D11" s="125" t="str">
        <f t="shared" si="3"/>
        <v xml:space="preserve">        Opći prihodi i primici</v>
      </c>
      <c r="E11" s="126" t="s">
        <v>18</v>
      </c>
      <c r="F11" s="126" t="s">
        <v>18</v>
      </c>
      <c r="G11" s="126" t="s">
        <v>18</v>
      </c>
      <c r="H11" s="126" t="s">
        <v>18</v>
      </c>
      <c r="I11" s="126" t="s">
        <v>63</v>
      </c>
      <c r="J11" s="126" t="s">
        <v>64</v>
      </c>
      <c r="K11" s="127">
        <v>3684</v>
      </c>
      <c r="L11" s="128" t="s">
        <v>18</v>
      </c>
      <c r="M11" s="127">
        <v>3684</v>
      </c>
      <c r="N11" s="103"/>
      <c r="O11" s="103"/>
      <c r="P11" s="103"/>
      <c r="Q11" s="103"/>
      <c r="R11" s="103"/>
      <c r="S11" s="103"/>
    </row>
    <row r="12" spans="1:19">
      <c r="A12" s="124" t="str">
        <f t="shared" si="0"/>
        <v/>
      </c>
      <c r="B12" s="125" t="str">
        <f t="shared" si="1"/>
        <v/>
      </c>
      <c r="C12" s="125" t="str">
        <f t="shared" si="2"/>
        <v>31</v>
      </c>
      <c r="D12" s="125" t="str">
        <f t="shared" si="3"/>
        <v xml:space="preserve">        Vlastiti prihodi</v>
      </c>
      <c r="E12" s="126" t="s">
        <v>18</v>
      </c>
      <c r="F12" s="126" t="s">
        <v>18</v>
      </c>
      <c r="G12" s="126" t="s">
        <v>18</v>
      </c>
      <c r="H12" s="126" t="s">
        <v>18</v>
      </c>
      <c r="I12" s="126" t="s">
        <v>54</v>
      </c>
      <c r="J12" s="126" t="s">
        <v>55</v>
      </c>
      <c r="K12" s="127"/>
      <c r="L12" s="129">
        <v>2560000</v>
      </c>
      <c r="M12" s="127">
        <v>2560000</v>
      </c>
      <c r="N12" s="103"/>
      <c r="O12" s="103"/>
      <c r="P12" s="103"/>
      <c r="Q12" s="103"/>
      <c r="R12" s="103"/>
      <c r="S12" s="103"/>
    </row>
    <row r="13" spans="1:19">
      <c r="A13" s="124" t="str">
        <f t="shared" si="0"/>
        <v/>
      </c>
      <c r="B13" s="125" t="str">
        <f t="shared" si="1"/>
        <v/>
      </c>
      <c r="C13" s="125" t="str">
        <f t="shared" si="2"/>
        <v>43</v>
      </c>
      <c r="D13" s="125" t="str">
        <f t="shared" si="3"/>
        <v xml:space="preserve">        Ostali prihodi za posebne namjene</v>
      </c>
      <c r="E13" s="126" t="s">
        <v>18</v>
      </c>
      <c r="F13" s="126" t="s">
        <v>18</v>
      </c>
      <c r="G13" s="126" t="s">
        <v>18</v>
      </c>
      <c r="H13" s="126" t="s">
        <v>18</v>
      </c>
      <c r="I13" s="126" t="s">
        <v>57</v>
      </c>
      <c r="J13" s="126" t="s">
        <v>58</v>
      </c>
      <c r="K13" s="127">
        <v>238530585</v>
      </c>
      <c r="L13" s="129">
        <v>3700000</v>
      </c>
      <c r="M13" s="127">
        <v>242230585</v>
      </c>
      <c r="N13" s="103"/>
      <c r="O13" s="103"/>
      <c r="P13" s="103"/>
      <c r="Q13" s="103"/>
      <c r="R13" s="103"/>
      <c r="S13" s="103"/>
    </row>
    <row r="14" spans="1:19">
      <c r="A14" s="124" t="str">
        <f t="shared" si="0"/>
        <v/>
      </c>
      <c r="B14" s="125" t="str">
        <f t="shared" si="1"/>
        <v/>
      </c>
      <c r="C14" s="125" t="str">
        <f t="shared" si="2"/>
        <v>51</v>
      </c>
      <c r="D14" s="125" t="str">
        <f t="shared" si="3"/>
        <v xml:space="preserve">        Pomoći EU</v>
      </c>
      <c r="E14" s="126" t="s">
        <v>18</v>
      </c>
      <c r="F14" s="126" t="s">
        <v>18</v>
      </c>
      <c r="G14" s="126" t="s">
        <v>18</v>
      </c>
      <c r="H14" s="126" t="s">
        <v>18</v>
      </c>
      <c r="I14" s="126" t="s">
        <v>47</v>
      </c>
      <c r="J14" s="126" t="s">
        <v>48</v>
      </c>
      <c r="K14" s="127"/>
      <c r="L14" s="129">
        <v>94000</v>
      </c>
      <c r="M14" s="127">
        <v>94000</v>
      </c>
      <c r="N14" s="103"/>
      <c r="O14" s="103"/>
      <c r="P14" s="103"/>
      <c r="Q14" s="103"/>
      <c r="R14" s="103"/>
      <c r="S14" s="103"/>
    </row>
    <row r="15" spans="1:19">
      <c r="A15" s="124" t="str">
        <f t="shared" si="0"/>
        <v/>
      </c>
      <c r="B15" s="125" t="str">
        <f t="shared" si="1"/>
        <v/>
      </c>
      <c r="C15" s="125" t="str">
        <f t="shared" si="2"/>
        <v>52</v>
      </c>
      <c r="D15" s="125" t="str">
        <f t="shared" si="3"/>
        <v xml:space="preserve">        Ostale pomoći</v>
      </c>
      <c r="E15" s="126" t="s">
        <v>18</v>
      </c>
      <c r="F15" s="126" t="s">
        <v>18</v>
      </c>
      <c r="G15" s="126" t="s">
        <v>18</v>
      </c>
      <c r="H15" s="126" t="s">
        <v>18</v>
      </c>
      <c r="I15" s="126" t="s">
        <v>49</v>
      </c>
      <c r="J15" s="126" t="s">
        <v>50</v>
      </c>
      <c r="K15" s="127">
        <v>1593000</v>
      </c>
      <c r="L15" s="128" t="s">
        <v>18</v>
      </c>
      <c r="M15" s="127">
        <v>1593000</v>
      </c>
      <c r="N15" s="103"/>
      <c r="O15" s="103"/>
      <c r="P15" s="103"/>
      <c r="Q15" s="103"/>
      <c r="R15" s="103"/>
      <c r="S15" s="103"/>
    </row>
    <row r="16" spans="1:19">
      <c r="A16" s="113" t="str">
        <f t="shared" si="0"/>
        <v/>
      </c>
      <c r="B16" s="110" t="str">
        <f t="shared" si="1"/>
        <v>32</v>
      </c>
      <c r="C16" s="110" t="str">
        <f t="shared" si="2"/>
        <v/>
      </c>
      <c r="D16" s="110" t="str">
        <f t="shared" si="3"/>
        <v xml:space="preserve">    Materijalni rashodi    </v>
      </c>
      <c r="E16" s="120" t="s">
        <v>18</v>
      </c>
      <c r="F16" s="120" t="s">
        <v>18</v>
      </c>
      <c r="G16" s="120" t="s">
        <v>80</v>
      </c>
      <c r="H16" s="120" t="s">
        <v>81</v>
      </c>
      <c r="I16" s="121" t="s">
        <v>78</v>
      </c>
      <c r="J16" s="121" t="s">
        <v>18</v>
      </c>
      <c r="K16" s="122">
        <v>274606756</v>
      </c>
      <c r="L16" s="123">
        <v>5203709</v>
      </c>
      <c r="M16" s="122">
        <v>279810465</v>
      </c>
      <c r="N16" s="91"/>
      <c r="O16" s="91"/>
      <c r="P16" s="91"/>
      <c r="Q16" s="91"/>
      <c r="R16" s="91"/>
      <c r="S16" s="91"/>
    </row>
    <row r="17" spans="1:19">
      <c r="A17" s="124" t="str">
        <f t="shared" si="0"/>
        <v/>
      </c>
      <c r="B17" s="125" t="str">
        <f t="shared" si="1"/>
        <v/>
      </c>
      <c r="C17" s="125" t="str">
        <f t="shared" si="2"/>
        <v>11</v>
      </c>
      <c r="D17" s="125" t="str">
        <f t="shared" si="3"/>
        <v xml:space="preserve">        Opći prihodi i primici</v>
      </c>
      <c r="E17" s="126" t="s">
        <v>18</v>
      </c>
      <c r="F17" s="126" t="s">
        <v>18</v>
      </c>
      <c r="G17" s="126" t="s">
        <v>18</v>
      </c>
      <c r="H17" s="126" t="s">
        <v>18</v>
      </c>
      <c r="I17" s="126" t="s">
        <v>63</v>
      </c>
      <c r="J17" s="126" t="s">
        <v>64</v>
      </c>
      <c r="K17" s="127">
        <v>2896927</v>
      </c>
      <c r="L17" s="129">
        <v>67850</v>
      </c>
      <c r="M17" s="127">
        <v>2964777</v>
      </c>
      <c r="N17" s="103"/>
      <c r="O17" s="103"/>
      <c r="P17" s="103"/>
      <c r="Q17" s="103"/>
      <c r="R17" s="103"/>
      <c r="S17" s="103"/>
    </row>
    <row r="18" spans="1:19">
      <c r="A18" s="124" t="str">
        <f t="shared" si="0"/>
        <v/>
      </c>
      <c r="B18" s="125" t="str">
        <f t="shared" si="1"/>
        <v/>
      </c>
      <c r="C18" s="125" t="str">
        <f t="shared" si="2"/>
        <v>31</v>
      </c>
      <c r="D18" s="125" t="str">
        <f t="shared" si="3"/>
        <v xml:space="preserve">        Vlastiti prihodi</v>
      </c>
      <c r="E18" s="126" t="s">
        <v>18</v>
      </c>
      <c r="F18" s="126" t="s">
        <v>18</v>
      </c>
      <c r="G18" s="126" t="s">
        <v>18</v>
      </c>
      <c r="H18" s="126" t="s">
        <v>18</v>
      </c>
      <c r="I18" s="126" t="s">
        <v>54</v>
      </c>
      <c r="J18" s="126" t="s">
        <v>55</v>
      </c>
      <c r="K18" s="127">
        <v>4618970</v>
      </c>
      <c r="L18" s="129">
        <v>-2760000</v>
      </c>
      <c r="M18" s="127">
        <v>1858970</v>
      </c>
      <c r="N18" s="103"/>
      <c r="O18" s="103"/>
      <c r="P18" s="103"/>
      <c r="Q18" s="103"/>
      <c r="R18" s="103"/>
      <c r="S18" s="103"/>
    </row>
    <row r="19" spans="1:19">
      <c r="A19" s="124" t="str">
        <f t="shared" si="0"/>
        <v/>
      </c>
      <c r="B19" s="125" t="str">
        <f t="shared" si="1"/>
        <v/>
      </c>
      <c r="C19" s="125" t="str">
        <f t="shared" si="2"/>
        <v>43</v>
      </c>
      <c r="D19" s="125" t="str">
        <f t="shared" si="3"/>
        <v xml:space="preserve">        Ostali prihodi za posebne namjene</v>
      </c>
      <c r="E19" s="126" t="s">
        <v>18</v>
      </c>
      <c r="F19" s="126" t="s">
        <v>18</v>
      </c>
      <c r="G19" s="126" t="s">
        <v>18</v>
      </c>
      <c r="H19" s="126" t="s">
        <v>18</v>
      </c>
      <c r="I19" s="126" t="s">
        <v>57</v>
      </c>
      <c r="J19" s="126" t="s">
        <v>58</v>
      </c>
      <c r="K19" s="127">
        <v>266673227</v>
      </c>
      <c r="L19" s="129">
        <v>-4140000</v>
      </c>
      <c r="M19" s="127">
        <v>262533227</v>
      </c>
      <c r="N19" s="103"/>
      <c r="O19" s="103"/>
      <c r="P19" s="103"/>
      <c r="Q19" s="103"/>
      <c r="R19" s="103"/>
      <c r="S19" s="103"/>
    </row>
    <row r="20" spans="1:19">
      <c r="A20" s="124" t="str">
        <f t="shared" si="0"/>
        <v/>
      </c>
      <c r="B20" s="125" t="str">
        <f t="shared" si="1"/>
        <v/>
      </c>
      <c r="C20" s="125" t="str">
        <f t="shared" si="2"/>
        <v>51</v>
      </c>
      <c r="D20" s="125" t="str">
        <f t="shared" si="3"/>
        <v xml:space="preserve">        Pomoći EU</v>
      </c>
      <c r="E20" s="126" t="s">
        <v>18</v>
      </c>
      <c r="F20" s="126" t="s">
        <v>18</v>
      </c>
      <c r="G20" s="126" t="s">
        <v>18</v>
      </c>
      <c r="H20" s="126" t="s">
        <v>18</v>
      </c>
      <c r="I20" s="126" t="s">
        <v>47</v>
      </c>
      <c r="J20" s="126" t="s">
        <v>48</v>
      </c>
      <c r="K20" s="127">
        <v>210000</v>
      </c>
      <c r="L20" s="129">
        <v>-37800</v>
      </c>
      <c r="M20" s="127">
        <v>172200</v>
      </c>
      <c r="N20" s="103"/>
      <c r="O20" s="103"/>
      <c r="P20" s="103"/>
      <c r="Q20" s="103"/>
      <c r="R20" s="103"/>
      <c r="S20" s="103"/>
    </row>
    <row r="21" spans="1:19">
      <c r="A21" s="124" t="str">
        <f t="shared" si="0"/>
        <v/>
      </c>
      <c r="B21" s="125" t="str">
        <f t="shared" si="1"/>
        <v/>
      </c>
      <c r="C21" s="125" t="str">
        <f t="shared" si="2"/>
        <v>52</v>
      </c>
      <c r="D21" s="125" t="str">
        <f t="shared" si="3"/>
        <v xml:space="preserve">        Ostale pomoći</v>
      </c>
      <c r="E21" s="126" t="s">
        <v>18</v>
      </c>
      <c r="F21" s="126" t="s">
        <v>18</v>
      </c>
      <c r="G21" s="126" t="s">
        <v>18</v>
      </c>
      <c r="H21" s="126" t="s">
        <v>18</v>
      </c>
      <c r="I21" s="126" t="s">
        <v>49</v>
      </c>
      <c r="J21" s="126" t="s">
        <v>50</v>
      </c>
      <c r="K21" s="127">
        <v>49200</v>
      </c>
      <c r="L21" s="129">
        <v>12023659</v>
      </c>
      <c r="M21" s="127">
        <v>12072859</v>
      </c>
      <c r="N21" s="103"/>
      <c r="O21" s="103"/>
      <c r="P21" s="103"/>
      <c r="Q21" s="103"/>
      <c r="R21" s="103"/>
      <c r="S21" s="103"/>
    </row>
    <row r="22" spans="1:19">
      <c r="A22" s="124" t="str">
        <f t="shared" si="0"/>
        <v/>
      </c>
      <c r="B22" s="125" t="str">
        <f t="shared" si="1"/>
        <v/>
      </c>
      <c r="C22" s="125" t="str">
        <f t="shared" si="2"/>
        <v>61</v>
      </c>
      <c r="D22" s="125" t="str">
        <f t="shared" si="3"/>
        <v xml:space="preserve">        Donacije</v>
      </c>
      <c r="E22" s="126" t="s">
        <v>18</v>
      </c>
      <c r="F22" s="126" t="s">
        <v>18</v>
      </c>
      <c r="G22" s="126" t="s">
        <v>18</v>
      </c>
      <c r="H22" s="126" t="s">
        <v>18</v>
      </c>
      <c r="I22" s="126" t="s">
        <v>60</v>
      </c>
      <c r="J22" s="126" t="s">
        <v>61</v>
      </c>
      <c r="K22" s="127">
        <v>99130</v>
      </c>
      <c r="L22" s="129">
        <v>50000</v>
      </c>
      <c r="M22" s="127">
        <v>149130</v>
      </c>
      <c r="N22" s="103"/>
      <c r="O22" s="103"/>
      <c r="P22" s="103"/>
      <c r="Q22" s="103"/>
      <c r="R22" s="103"/>
      <c r="S22" s="103"/>
    </row>
    <row r="23" spans="1:19">
      <c r="A23" s="124" t="str">
        <f t="shared" si="0"/>
        <v/>
      </c>
      <c r="B23" s="125" t="str">
        <f t="shared" si="1"/>
        <v/>
      </c>
      <c r="C23" s="125" t="str">
        <f t="shared" si="2"/>
        <v>71</v>
      </c>
      <c r="D23" s="125" t="str">
        <f t="shared" si="3"/>
        <v xml:space="preserve">        Prihodi od nefin. imovine i nadoknade štete s osnova osig.</v>
      </c>
      <c r="E23" s="126" t="s">
        <v>18</v>
      </c>
      <c r="F23" s="126" t="s">
        <v>18</v>
      </c>
      <c r="G23" s="126" t="s">
        <v>18</v>
      </c>
      <c r="H23" s="126" t="s">
        <v>18</v>
      </c>
      <c r="I23" s="126" t="s">
        <v>68</v>
      </c>
      <c r="J23" s="126" t="s">
        <v>69</v>
      </c>
      <c r="K23" s="127">
        <v>3980</v>
      </c>
      <c r="L23" s="128" t="s">
        <v>18</v>
      </c>
      <c r="M23" s="127">
        <v>3980</v>
      </c>
      <c r="N23" s="103"/>
      <c r="O23" s="103"/>
      <c r="P23" s="103"/>
      <c r="Q23" s="103"/>
      <c r="R23" s="103"/>
      <c r="S23" s="103"/>
    </row>
    <row r="24" spans="1:19">
      <c r="A24" s="124" t="str">
        <f t="shared" si="0"/>
        <v/>
      </c>
      <c r="B24" s="125" t="str">
        <f t="shared" si="1"/>
        <v/>
      </c>
      <c r="C24" s="125" t="str">
        <f t="shared" si="2"/>
        <v>815</v>
      </c>
      <c r="D24" s="125" t="str">
        <f t="shared" si="3"/>
        <v xml:space="preserve">        Namjenski primitak - NPOO</v>
      </c>
      <c r="E24" s="126" t="s">
        <v>18</v>
      </c>
      <c r="F24" s="126" t="s">
        <v>18</v>
      </c>
      <c r="G24" s="126" t="s">
        <v>18</v>
      </c>
      <c r="H24" s="126" t="s">
        <v>18</v>
      </c>
      <c r="I24" s="126" t="s">
        <v>82</v>
      </c>
      <c r="J24" s="126" t="s">
        <v>83</v>
      </c>
      <c r="K24" s="127">
        <v>55322</v>
      </c>
      <c r="L24" s="128" t="s">
        <v>18</v>
      </c>
      <c r="M24" s="127">
        <v>55322</v>
      </c>
      <c r="N24" s="103"/>
      <c r="O24" s="103"/>
      <c r="P24" s="103"/>
      <c r="Q24" s="103"/>
      <c r="R24" s="103"/>
      <c r="S24" s="103"/>
    </row>
    <row r="25" spans="1:19">
      <c r="A25" s="113" t="str">
        <f t="shared" si="0"/>
        <v/>
      </c>
      <c r="B25" s="110" t="str">
        <f t="shared" si="1"/>
        <v>34</v>
      </c>
      <c r="C25" s="110" t="str">
        <f t="shared" si="2"/>
        <v/>
      </c>
      <c r="D25" s="110" t="str">
        <f t="shared" si="3"/>
        <v xml:space="preserve">    Financijski rashodi    </v>
      </c>
      <c r="E25" s="120" t="s">
        <v>18</v>
      </c>
      <c r="F25" s="120" t="s">
        <v>18</v>
      </c>
      <c r="G25" s="120" t="s">
        <v>84</v>
      </c>
      <c r="H25" s="120" t="s">
        <v>85</v>
      </c>
      <c r="I25" s="121" t="s">
        <v>78</v>
      </c>
      <c r="J25" s="121" t="s">
        <v>18</v>
      </c>
      <c r="K25" s="122">
        <v>585255</v>
      </c>
      <c r="L25" s="123">
        <v>550000</v>
      </c>
      <c r="M25" s="122">
        <v>1135255</v>
      </c>
      <c r="N25" s="91"/>
      <c r="O25" s="91"/>
      <c r="P25" s="91"/>
      <c r="Q25" s="91"/>
      <c r="R25" s="91"/>
      <c r="S25" s="91"/>
    </row>
    <row r="26" spans="1:19">
      <c r="A26" s="124" t="str">
        <f t="shared" si="0"/>
        <v/>
      </c>
      <c r="B26" s="125" t="str">
        <f t="shared" si="1"/>
        <v/>
      </c>
      <c r="C26" s="125" t="str">
        <f t="shared" si="2"/>
        <v>31</v>
      </c>
      <c r="D26" s="125" t="str">
        <f t="shared" si="3"/>
        <v xml:space="preserve">        Vlastiti prihodi</v>
      </c>
      <c r="E26" s="126" t="s">
        <v>18</v>
      </c>
      <c r="F26" s="126" t="s">
        <v>18</v>
      </c>
      <c r="G26" s="126" t="s">
        <v>18</v>
      </c>
      <c r="H26" s="126" t="s">
        <v>18</v>
      </c>
      <c r="I26" s="126" t="s">
        <v>54</v>
      </c>
      <c r="J26" s="126" t="s">
        <v>55</v>
      </c>
      <c r="K26" s="127">
        <v>83925</v>
      </c>
      <c r="L26" s="129">
        <v>150000</v>
      </c>
      <c r="M26" s="127">
        <v>233925</v>
      </c>
      <c r="N26" s="103"/>
      <c r="O26" s="103"/>
      <c r="P26" s="103"/>
      <c r="Q26" s="103"/>
      <c r="R26" s="103"/>
      <c r="S26" s="103"/>
    </row>
    <row r="27" spans="1:19">
      <c r="A27" s="124" t="str">
        <f t="shared" si="0"/>
        <v/>
      </c>
      <c r="B27" s="125" t="str">
        <f t="shared" si="1"/>
        <v/>
      </c>
      <c r="C27" s="125" t="str">
        <f t="shared" si="2"/>
        <v>43</v>
      </c>
      <c r="D27" s="125" t="str">
        <f t="shared" si="3"/>
        <v xml:space="preserve">        Ostali prihodi za posebne namjene</v>
      </c>
      <c r="E27" s="126" t="s">
        <v>18</v>
      </c>
      <c r="F27" s="126" t="s">
        <v>18</v>
      </c>
      <c r="G27" s="126" t="s">
        <v>18</v>
      </c>
      <c r="H27" s="126" t="s">
        <v>18</v>
      </c>
      <c r="I27" s="126" t="s">
        <v>57</v>
      </c>
      <c r="J27" s="126" t="s">
        <v>58</v>
      </c>
      <c r="K27" s="127">
        <v>501330</v>
      </c>
      <c r="L27" s="129">
        <v>400000</v>
      </c>
      <c r="M27" s="127">
        <v>901330</v>
      </c>
      <c r="N27" s="103"/>
      <c r="O27" s="103"/>
      <c r="P27" s="103"/>
      <c r="Q27" s="103"/>
      <c r="R27" s="103"/>
      <c r="S27" s="103"/>
    </row>
    <row r="28" spans="1:19">
      <c r="A28" s="113" t="str">
        <f t="shared" si="0"/>
        <v/>
      </c>
      <c r="B28" s="110" t="str">
        <f t="shared" si="1"/>
        <v>36</v>
      </c>
      <c r="C28" s="110" t="str">
        <f t="shared" si="2"/>
        <v/>
      </c>
      <c r="D28" s="110" t="str">
        <f t="shared" si="3"/>
        <v xml:space="preserve">    Pomoći dane u inozemstvo i unutar općeg proračuna    </v>
      </c>
      <c r="E28" s="120" t="s">
        <v>18</v>
      </c>
      <c r="F28" s="120" t="s">
        <v>18</v>
      </c>
      <c r="G28" s="120" t="s">
        <v>86</v>
      </c>
      <c r="H28" s="120" t="s">
        <v>87</v>
      </c>
      <c r="I28" s="121" t="s">
        <v>78</v>
      </c>
      <c r="J28" s="121" t="s">
        <v>18</v>
      </c>
      <c r="K28" s="122"/>
      <c r="L28" s="123">
        <v>7209</v>
      </c>
      <c r="M28" s="122">
        <v>7209</v>
      </c>
      <c r="N28" s="91"/>
      <c r="O28" s="91"/>
      <c r="P28" s="91"/>
      <c r="Q28" s="91"/>
      <c r="R28" s="91"/>
      <c r="S28" s="91"/>
    </row>
    <row r="29" spans="1:19">
      <c r="A29" s="124" t="str">
        <f t="shared" si="0"/>
        <v/>
      </c>
      <c r="B29" s="125" t="str">
        <f t="shared" si="1"/>
        <v/>
      </c>
      <c r="C29" s="125" t="str">
        <f t="shared" si="2"/>
        <v>51</v>
      </c>
      <c r="D29" s="125" t="str">
        <f t="shared" si="3"/>
        <v xml:space="preserve">        Pomoći EU</v>
      </c>
      <c r="E29" s="126" t="s">
        <v>18</v>
      </c>
      <c r="F29" s="126" t="s">
        <v>18</v>
      </c>
      <c r="G29" s="126" t="s">
        <v>18</v>
      </c>
      <c r="H29" s="126" t="s">
        <v>18</v>
      </c>
      <c r="I29" s="126" t="s">
        <v>47</v>
      </c>
      <c r="J29" s="126" t="s">
        <v>48</v>
      </c>
      <c r="K29" s="127"/>
      <c r="L29" s="129">
        <v>7209</v>
      </c>
      <c r="M29" s="127">
        <v>7209</v>
      </c>
      <c r="N29" s="103"/>
      <c r="O29" s="103"/>
      <c r="P29" s="103"/>
      <c r="Q29" s="103"/>
      <c r="R29" s="103"/>
      <c r="S29" s="103"/>
    </row>
    <row r="30" spans="1:19">
      <c r="A30" s="113" t="str">
        <f t="shared" si="0"/>
        <v/>
      </c>
      <c r="B30" s="110" t="str">
        <f t="shared" si="1"/>
        <v>37</v>
      </c>
      <c r="C30" s="110" t="str">
        <f t="shared" si="2"/>
        <v/>
      </c>
      <c r="D30" s="110" t="str">
        <f t="shared" si="3"/>
        <v xml:space="preserve">    Naknade građanima i kućanstvima na temelju osiguranja i druge naknade    </v>
      </c>
      <c r="E30" s="120" t="s">
        <v>18</v>
      </c>
      <c r="F30" s="120" t="s">
        <v>18</v>
      </c>
      <c r="G30" s="120" t="s">
        <v>88</v>
      </c>
      <c r="H30" s="120" t="s">
        <v>89</v>
      </c>
      <c r="I30" s="121" t="s">
        <v>78</v>
      </c>
      <c r="J30" s="121" t="s">
        <v>18</v>
      </c>
      <c r="K30" s="122">
        <v>141545</v>
      </c>
      <c r="L30" s="123">
        <v>40000</v>
      </c>
      <c r="M30" s="122">
        <v>181545</v>
      </c>
      <c r="N30" s="91"/>
      <c r="O30" s="91"/>
      <c r="P30" s="91"/>
      <c r="Q30" s="91"/>
      <c r="R30" s="91"/>
      <c r="S30" s="91"/>
    </row>
    <row r="31" spans="1:19">
      <c r="A31" s="124" t="str">
        <f t="shared" si="0"/>
        <v/>
      </c>
      <c r="B31" s="125" t="str">
        <f t="shared" si="1"/>
        <v/>
      </c>
      <c r="C31" s="125" t="str">
        <f t="shared" si="2"/>
        <v>31</v>
      </c>
      <c r="D31" s="125" t="str">
        <f t="shared" si="3"/>
        <v xml:space="preserve">        Vlastiti prihodi</v>
      </c>
      <c r="E31" s="126" t="s">
        <v>18</v>
      </c>
      <c r="F31" s="126" t="s">
        <v>18</v>
      </c>
      <c r="G31" s="126" t="s">
        <v>18</v>
      </c>
      <c r="H31" s="126" t="s">
        <v>18</v>
      </c>
      <c r="I31" s="126" t="s">
        <v>54</v>
      </c>
      <c r="J31" s="126" t="s">
        <v>55</v>
      </c>
      <c r="K31" s="127">
        <v>100000</v>
      </c>
      <c r="L31" s="128" t="s">
        <v>18</v>
      </c>
      <c r="M31" s="127">
        <v>100000</v>
      </c>
      <c r="N31" s="103"/>
      <c r="O31" s="103"/>
      <c r="P31" s="103"/>
      <c r="Q31" s="103"/>
      <c r="R31" s="103"/>
      <c r="S31" s="103"/>
    </row>
    <row r="32" spans="1:19">
      <c r="A32" s="124" t="str">
        <f t="shared" si="0"/>
        <v/>
      </c>
      <c r="B32" s="125" t="str">
        <f t="shared" si="1"/>
        <v/>
      </c>
      <c r="C32" s="125" t="str">
        <f t="shared" si="2"/>
        <v>43</v>
      </c>
      <c r="D32" s="125" t="str">
        <f t="shared" si="3"/>
        <v xml:space="preserve">        Ostali prihodi za posebne namjene</v>
      </c>
      <c r="E32" s="126" t="s">
        <v>18</v>
      </c>
      <c r="F32" s="126" t="s">
        <v>18</v>
      </c>
      <c r="G32" s="126" t="s">
        <v>18</v>
      </c>
      <c r="H32" s="126" t="s">
        <v>18</v>
      </c>
      <c r="I32" s="126" t="s">
        <v>57</v>
      </c>
      <c r="J32" s="126" t="s">
        <v>58</v>
      </c>
      <c r="K32" s="127">
        <v>15000</v>
      </c>
      <c r="L32" s="129">
        <v>40000</v>
      </c>
      <c r="M32" s="127">
        <v>55000</v>
      </c>
      <c r="N32" s="103"/>
      <c r="O32" s="103"/>
      <c r="P32" s="103"/>
      <c r="Q32" s="103"/>
      <c r="R32" s="103"/>
      <c r="S32" s="103"/>
    </row>
    <row r="33" spans="1:19">
      <c r="A33" s="124" t="str">
        <f t="shared" si="0"/>
        <v/>
      </c>
      <c r="B33" s="125" t="str">
        <f t="shared" si="1"/>
        <v/>
      </c>
      <c r="C33" s="125" t="str">
        <f t="shared" si="2"/>
        <v>61</v>
      </c>
      <c r="D33" s="125" t="str">
        <f t="shared" si="3"/>
        <v xml:space="preserve">        Donacije</v>
      </c>
      <c r="E33" s="126" t="s">
        <v>18</v>
      </c>
      <c r="F33" s="126" t="s">
        <v>18</v>
      </c>
      <c r="G33" s="126" t="s">
        <v>18</v>
      </c>
      <c r="H33" s="126" t="s">
        <v>18</v>
      </c>
      <c r="I33" s="126" t="s">
        <v>60</v>
      </c>
      <c r="J33" s="126" t="s">
        <v>61</v>
      </c>
      <c r="K33" s="127">
        <v>26545</v>
      </c>
      <c r="L33" s="128" t="s">
        <v>18</v>
      </c>
      <c r="M33" s="127">
        <v>26545</v>
      </c>
      <c r="N33" s="103"/>
      <c r="O33" s="103"/>
      <c r="P33" s="103"/>
      <c r="Q33" s="103"/>
      <c r="R33" s="103"/>
      <c r="S33" s="103"/>
    </row>
    <row r="34" spans="1:19">
      <c r="A34" s="113" t="str">
        <f t="shared" si="0"/>
        <v/>
      </c>
      <c r="B34" s="110" t="str">
        <f t="shared" si="1"/>
        <v>38</v>
      </c>
      <c r="C34" s="110" t="str">
        <f t="shared" si="2"/>
        <v/>
      </c>
      <c r="D34" s="110" t="str">
        <f t="shared" si="3"/>
        <v xml:space="preserve">    Ostali rashodi    </v>
      </c>
      <c r="E34" s="120" t="s">
        <v>18</v>
      </c>
      <c r="F34" s="120" t="s">
        <v>18</v>
      </c>
      <c r="G34" s="120" t="s">
        <v>90</v>
      </c>
      <c r="H34" s="120" t="s">
        <v>91</v>
      </c>
      <c r="I34" s="121" t="s">
        <v>78</v>
      </c>
      <c r="J34" s="121" t="s">
        <v>18</v>
      </c>
      <c r="K34" s="122">
        <v>212270</v>
      </c>
      <c r="L34" s="123">
        <v>50000</v>
      </c>
      <c r="M34" s="122">
        <v>262270</v>
      </c>
      <c r="N34" s="91"/>
      <c r="O34" s="91"/>
      <c r="P34" s="91"/>
      <c r="Q34" s="91"/>
      <c r="R34" s="91"/>
      <c r="S34" s="91"/>
    </row>
    <row r="35" spans="1:19">
      <c r="A35" s="124" t="str">
        <f t="shared" si="0"/>
        <v/>
      </c>
      <c r="B35" s="125" t="str">
        <f t="shared" si="1"/>
        <v/>
      </c>
      <c r="C35" s="125" t="str">
        <f t="shared" si="2"/>
        <v>31</v>
      </c>
      <c r="D35" s="125" t="str">
        <f t="shared" si="3"/>
        <v xml:space="preserve">        Vlastiti prihodi</v>
      </c>
      <c r="E35" s="126" t="s">
        <v>18</v>
      </c>
      <c r="F35" s="126" t="s">
        <v>18</v>
      </c>
      <c r="G35" s="126" t="s">
        <v>18</v>
      </c>
      <c r="H35" s="126" t="s">
        <v>18</v>
      </c>
      <c r="I35" s="126" t="s">
        <v>54</v>
      </c>
      <c r="J35" s="126" t="s">
        <v>55</v>
      </c>
      <c r="K35" s="127">
        <v>199000</v>
      </c>
      <c r="L35" s="129">
        <v>50000</v>
      </c>
      <c r="M35" s="127">
        <v>249000</v>
      </c>
      <c r="N35" s="103"/>
      <c r="O35" s="103"/>
      <c r="P35" s="103"/>
      <c r="Q35" s="103"/>
      <c r="R35" s="103"/>
      <c r="S35" s="103"/>
    </row>
    <row r="36" spans="1:19">
      <c r="A36" s="124" t="str">
        <f t="shared" si="0"/>
        <v/>
      </c>
      <c r="B36" s="125" t="str">
        <f t="shared" si="1"/>
        <v/>
      </c>
      <c r="C36" s="125" t="str">
        <f t="shared" si="2"/>
        <v>43</v>
      </c>
      <c r="D36" s="125" t="str">
        <f t="shared" si="3"/>
        <v xml:space="preserve">        Ostali prihodi za posebne namjene</v>
      </c>
      <c r="E36" s="126" t="s">
        <v>18</v>
      </c>
      <c r="F36" s="126" t="s">
        <v>18</v>
      </c>
      <c r="G36" s="126" t="s">
        <v>18</v>
      </c>
      <c r="H36" s="126" t="s">
        <v>18</v>
      </c>
      <c r="I36" s="126" t="s">
        <v>57</v>
      </c>
      <c r="J36" s="126" t="s">
        <v>58</v>
      </c>
      <c r="K36" s="127">
        <v>13270</v>
      </c>
      <c r="L36" s="128" t="s">
        <v>18</v>
      </c>
      <c r="M36" s="127">
        <v>13270</v>
      </c>
      <c r="N36" s="103"/>
      <c r="O36" s="103"/>
      <c r="P36" s="103"/>
      <c r="Q36" s="103"/>
      <c r="R36" s="103"/>
      <c r="S36" s="103"/>
    </row>
    <row r="37" spans="1:19">
      <c r="A37" s="113" t="str">
        <f t="shared" si="0"/>
        <v>4</v>
      </c>
      <c r="B37" s="110" t="str">
        <f t="shared" si="1"/>
        <v/>
      </c>
      <c r="C37" s="110" t="str">
        <f t="shared" si="2"/>
        <v/>
      </c>
      <c r="D37" s="110" t="str">
        <f t="shared" si="3"/>
        <v xml:space="preserve">Rashodi za nabavu nefinancijske imovine        </v>
      </c>
      <c r="E37" s="120" t="s">
        <v>92</v>
      </c>
      <c r="F37" s="120" t="s">
        <v>93</v>
      </c>
      <c r="G37" s="121" t="s">
        <v>78</v>
      </c>
      <c r="H37" s="121" t="s">
        <v>18</v>
      </c>
      <c r="I37" s="121" t="s">
        <v>18</v>
      </c>
      <c r="J37" s="121" t="s">
        <v>18</v>
      </c>
      <c r="K37" s="122">
        <v>94617169</v>
      </c>
      <c r="L37" s="123">
        <v>-2544065</v>
      </c>
      <c r="M37" s="122">
        <v>92073104</v>
      </c>
      <c r="N37" s="91"/>
      <c r="O37" s="91"/>
      <c r="P37" s="91"/>
      <c r="Q37" s="91"/>
      <c r="R37" s="91"/>
      <c r="S37" s="91"/>
    </row>
    <row r="38" spans="1:19">
      <c r="A38" s="113" t="str">
        <f t="shared" si="0"/>
        <v/>
      </c>
      <c r="B38" s="110" t="str">
        <f t="shared" si="1"/>
        <v>41</v>
      </c>
      <c r="C38" s="110" t="str">
        <f t="shared" si="2"/>
        <v/>
      </c>
      <c r="D38" s="110" t="str">
        <f t="shared" si="3"/>
        <v xml:space="preserve">    Rashodi za nabavu neproizvedene dugotrajne imovine    </v>
      </c>
      <c r="E38" s="120" t="s">
        <v>18</v>
      </c>
      <c r="F38" s="120" t="s">
        <v>18</v>
      </c>
      <c r="G38" s="120" t="s">
        <v>94</v>
      </c>
      <c r="H38" s="120" t="s">
        <v>95</v>
      </c>
      <c r="I38" s="121" t="s">
        <v>78</v>
      </c>
      <c r="J38" s="121" t="s">
        <v>18</v>
      </c>
      <c r="K38" s="122">
        <v>79650</v>
      </c>
      <c r="L38" s="130" t="s">
        <v>18</v>
      </c>
      <c r="M38" s="122">
        <v>79650</v>
      </c>
      <c r="N38" s="91"/>
      <c r="O38" s="91"/>
      <c r="P38" s="91"/>
      <c r="Q38" s="91"/>
      <c r="R38" s="91"/>
      <c r="S38" s="91"/>
    </row>
    <row r="39" spans="1:19">
      <c r="A39" s="124" t="str">
        <f t="shared" si="0"/>
        <v/>
      </c>
      <c r="B39" s="125" t="str">
        <f t="shared" si="1"/>
        <v/>
      </c>
      <c r="C39" s="125" t="str">
        <f t="shared" si="2"/>
        <v>31</v>
      </c>
      <c r="D39" s="125" t="str">
        <f t="shared" si="3"/>
        <v xml:space="preserve">        Vlastiti prihodi</v>
      </c>
      <c r="E39" s="126" t="s">
        <v>18</v>
      </c>
      <c r="F39" s="126" t="s">
        <v>18</v>
      </c>
      <c r="G39" s="126" t="s">
        <v>18</v>
      </c>
      <c r="H39" s="126" t="s">
        <v>18</v>
      </c>
      <c r="I39" s="126" t="s">
        <v>54</v>
      </c>
      <c r="J39" s="126" t="s">
        <v>55</v>
      </c>
      <c r="K39" s="127">
        <v>79650</v>
      </c>
      <c r="L39" s="128" t="s">
        <v>18</v>
      </c>
      <c r="M39" s="127">
        <v>79650</v>
      </c>
      <c r="N39" s="103"/>
      <c r="O39" s="103"/>
      <c r="P39" s="103"/>
      <c r="Q39" s="103"/>
      <c r="R39" s="103"/>
      <c r="S39" s="103"/>
    </row>
    <row r="40" spans="1:19">
      <c r="A40" s="113" t="str">
        <f t="shared" si="0"/>
        <v/>
      </c>
      <c r="B40" s="110" t="str">
        <f t="shared" si="1"/>
        <v>42</v>
      </c>
      <c r="C40" s="110" t="str">
        <f t="shared" si="2"/>
        <v/>
      </c>
      <c r="D40" s="110" t="str">
        <f t="shared" si="3"/>
        <v xml:space="preserve">    Rashodi za nabavu proizvedene dugotrajne imovine    </v>
      </c>
      <c r="E40" s="120" t="s">
        <v>18</v>
      </c>
      <c r="F40" s="120" t="s">
        <v>18</v>
      </c>
      <c r="G40" s="120" t="s">
        <v>96</v>
      </c>
      <c r="H40" s="120" t="s">
        <v>97</v>
      </c>
      <c r="I40" s="121" t="s">
        <v>78</v>
      </c>
      <c r="J40" s="121" t="s">
        <v>18</v>
      </c>
      <c r="K40" s="122">
        <v>23867625</v>
      </c>
      <c r="L40" s="123">
        <v>-4124065</v>
      </c>
      <c r="M40" s="122">
        <v>19743560</v>
      </c>
      <c r="N40" s="91"/>
      <c r="O40" s="91"/>
      <c r="P40" s="91"/>
      <c r="Q40" s="91"/>
      <c r="R40" s="91"/>
      <c r="S40" s="91"/>
    </row>
    <row r="41" spans="1:19">
      <c r="A41" s="124" t="str">
        <f t="shared" si="0"/>
        <v/>
      </c>
      <c r="B41" s="125" t="str">
        <f t="shared" si="1"/>
        <v/>
      </c>
      <c r="C41" s="125" t="str">
        <f t="shared" si="2"/>
        <v>11</v>
      </c>
      <c r="D41" s="125" t="str">
        <f t="shared" si="3"/>
        <v xml:space="preserve">        Opći prihodi i primici</v>
      </c>
      <c r="E41" s="126" t="s">
        <v>18</v>
      </c>
      <c r="F41" s="126" t="s">
        <v>18</v>
      </c>
      <c r="G41" s="126" t="s">
        <v>18</v>
      </c>
      <c r="H41" s="126" t="s">
        <v>18</v>
      </c>
      <c r="I41" s="126" t="s">
        <v>63</v>
      </c>
      <c r="J41" s="126" t="s">
        <v>64</v>
      </c>
      <c r="K41" s="127">
        <v>6010000</v>
      </c>
      <c r="L41" s="129">
        <v>-754065</v>
      </c>
      <c r="M41" s="127">
        <v>5255935</v>
      </c>
      <c r="N41" s="103"/>
      <c r="O41" s="103"/>
      <c r="P41" s="103"/>
      <c r="Q41" s="103"/>
      <c r="R41" s="103"/>
      <c r="S41" s="103"/>
    </row>
    <row r="42" spans="1:19">
      <c r="A42" s="124" t="str">
        <f t="shared" si="0"/>
        <v/>
      </c>
      <c r="B42" s="125" t="str">
        <f t="shared" si="1"/>
        <v/>
      </c>
      <c r="C42" s="125" t="str">
        <f t="shared" si="2"/>
        <v>31</v>
      </c>
      <c r="D42" s="125" t="str">
        <f t="shared" si="3"/>
        <v xml:space="preserve">        Vlastiti prihodi</v>
      </c>
      <c r="E42" s="126" t="s">
        <v>18</v>
      </c>
      <c r="F42" s="126" t="s">
        <v>18</v>
      </c>
      <c r="G42" s="126" t="s">
        <v>18</v>
      </c>
      <c r="H42" s="126" t="s">
        <v>18</v>
      </c>
      <c r="I42" s="126" t="s">
        <v>54</v>
      </c>
      <c r="J42" s="126" t="s">
        <v>55</v>
      </c>
      <c r="K42" s="127">
        <v>8812145</v>
      </c>
      <c r="L42" s="129">
        <v>4430000</v>
      </c>
      <c r="M42" s="127">
        <v>13242145</v>
      </c>
      <c r="N42" s="103"/>
      <c r="O42" s="103"/>
      <c r="P42" s="103"/>
      <c r="Q42" s="103"/>
      <c r="R42" s="103"/>
      <c r="S42" s="103"/>
    </row>
    <row r="43" spans="1:19">
      <c r="A43" s="124" t="str">
        <f t="shared" si="0"/>
        <v/>
      </c>
      <c r="B43" s="125" t="str">
        <f t="shared" si="1"/>
        <v/>
      </c>
      <c r="C43" s="125" t="str">
        <f t="shared" si="2"/>
        <v>51</v>
      </c>
      <c r="D43" s="125" t="str">
        <f t="shared" si="3"/>
        <v xml:space="preserve">        Pomoći EU</v>
      </c>
      <c r="E43" s="126" t="s">
        <v>18</v>
      </c>
      <c r="F43" s="126" t="s">
        <v>18</v>
      </c>
      <c r="G43" s="126" t="s">
        <v>18</v>
      </c>
      <c r="H43" s="126" t="s">
        <v>18</v>
      </c>
      <c r="I43" s="126" t="s">
        <v>47</v>
      </c>
      <c r="J43" s="126" t="s">
        <v>48</v>
      </c>
      <c r="K43" s="127">
        <v>22000</v>
      </c>
      <c r="L43" s="128" t="s">
        <v>18</v>
      </c>
      <c r="M43" s="127">
        <v>22000</v>
      </c>
      <c r="N43" s="103"/>
      <c r="O43" s="103"/>
      <c r="P43" s="103"/>
      <c r="Q43" s="103"/>
      <c r="R43" s="103"/>
      <c r="S43" s="103"/>
    </row>
    <row r="44" spans="1:19">
      <c r="A44" s="124" t="str">
        <f t="shared" si="0"/>
        <v/>
      </c>
      <c r="B44" s="125" t="str">
        <f t="shared" si="1"/>
        <v/>
      </c>
      <c r="C44" s="125" t="str">
        <f t="shared" si="2"/>
        <v>52</v>
      </c>
      <c r="D44" s="125" t="str">
        <f t="shared" si="3"/>
        <v xml:space="preserve">        Ostale pomoći</v>
      </c>
      <c r="E44" s="126" t="s">
        <v>18</v>
      </c>
      <c r="F44" s="126" t="s">
        <v>18</v>
      </c>
      <c r="G44" s="126" t="s">
        <v>18</v>
      </c>
      <c r="H44" s="126" t="s">
        <v>18</v>
      </c>
      <c r="I44" s="126" t="s">
        <v>49</v>
      </c>
      <c r="J44" s="126" t="s">
        <v>50</v>
      </c>
      <c r="K44" s="127">
        <v>2013300</v>
      </c>
      <c r="L44" s="129">
        <v>-1800000</v>
      </c>
      <c r="M44" s="127">
        <v>213300</v>
      </c>
      <c r="N44" s="103"/>
      <c r="O44" s="103"/>
      <c r="P44" s="103"/>
      <c r="Q44" s="103"/>
      <c r="R44" s="103"/>
      <c r="S44" s="103"/>
    </row>
    <row r="45" spans="1:19">
      <c r="A45" s="124" t="str">
        <f t="shared" si="0"/>
        <v/>
      </c>
      <c r="B45" s="125" t="str">
        <f t="shared" si="1"/>
        <v/>
      </c>
      <c r="C45" s="125" t="str">
        <f t="shared" si="2"/>
        <v>58</v>
      </c>
      <c r="D45" s="125" t="str">
        <f t="shared" si="3"/>
        <v xml:space="preserve">        Instrumenti EU nove generacije</v>
      </c>
      <c r="E45" s="126" t="s">
        <v>18</v>
      </c>
      <c r="F45" s="126" t="s">
        <v>18</v>
      </c>
      <c r="G45" s="126" t="s">
        <v>18</v>
      </c>
      <c r="H45" s="126" t="s">
        <v>18</v>
      </c>
      <c r="I45" s="126" t="s">
        <v>51</v>
      </c>
      <c r="J45" s="126" t="s">
        <v>52</v>
      </c>
      <c r="K45" s="127">
        <v>6000000</v>
      </c>
      <c r="L45" s="129">
        <v>-6000000</v>
      </c>
      <c r="M45" s="128" t="s">
        <v>18</v>
      </c>
      <c r="N45" s="103"/>
      <c r="O45" s="103"/>
      <c r="P45" s="103"/>
      <c r="Q45" s="103"/>
      <c r="R45" s="103"/>
      <c r="S45" s="103"/>
    </row>
    <row r="46" spans="1:19">
      <c r="A46" s="124" t="str">
        <f t="shared" si="0"/>
        <v/>
      </c>
      <c r="B46" s="125" t="str">
        <f t="shared" si="1"/>
        <v/>
      </c>
      <c r="C46" s="125" t="str">
        <f t="shared" si="2"/>
        <v>61</v>
      </c>
      <c r="D46" s="125" t="str">
        <f t="shared" si="3"/>
        <v xml:space="preserve">        Donacije</v>
      </c>
      <c r="E46" s="126" t="s">
        <v>18</v>
      </c>
      <c r="F46" s="126" t="s">
        <v>18</v>
      </c>
      <c r="G46" s="126" t="s">
        <v>18</v>
      </c>
      <c r="H46" s="126" t="s">
        <v>18</v>
      </c>
      <c r="I46" s="126" t="s">
        <v>60</v>
      </c>
      <c r="J46" s="126" t="s">
        <v>61</v>
      </c>
      <c r="K46" s="127">
        <v>775800</v>
      </c>
      <c r="L46" s="128" t="s">
        <v>18</v>
      </c>
      <c r="M46" s="127">
        <v>775800</v>
      </c>
      <c r="N46" s="103"/>
      <c r="O46" s="103"/>
      <c r="P46" s="103"/>
      <c r="Q46" s="103"/>
      <c r="R46" s="103"/>
      <c r="S46" s="103"/>
    </row>
    <row r="47" spans="1:19">
      <c r="A47" s="124" t="str">
        <f t="shared" si="0"/>
        <v/>
      </c>
      <c r="B47" s="125" t="str">
        <f t="shared" si="1"/>
        <v/>
      </c>
      <c r="C47" s="125" t="str">
        <f t="shared" si="2"/>
        <v>71</v>
      </c>
      <c r="D47" s="125" t="str">
        <f t="shared" si="3"/>
        <v xml:space="preserve">        Prihodi od nefin. imovine i nadoknade štete s osnova osig.</v>
      </c>
      <c r="E47" s="126" t="s">
        <v>18</v>
      </c>
      <c r="F47" s="126" t="s">
        <v>18</v>
      </c>
      <c r="G47" s="126" t="s">
        <v>18</v>
      </c>
      <c r="H47" s="126" t="s">
        <v>18</v>
      </c>
      <c r="I47" s="126" t="s">
        <v>68</v>
      </c>
      <c r="J47" s="126" t="s">
        <v>69</v>
      </c>
      <c r="K47" s="127">
        <v>19900</v>
      </c>
      <c r="L47" s="128" t="s">
        <v>18</v>
      </c>
      <c r="M47" s="127">
        <v>19900</v>
      </c>
      <c r="N47" s="103"/>
      <c r="O47" s="103"/>
      <c r="P47" s="103"/>
      <c r="Q47" s="103"/>
      <c r="R47" s="103"/>
      <c r="S47" s="103"/>
    </row>
    <row r="48" spans="1:19">
      <c r="A48" s="124" t="str">
        <f t="shared" si="0"/>
        <v/>
      </c>
      <c r="B48" s="125" t="str">
        <f t="shared" si="1"/>
        <v/>
      </c>
      <c r="C48" s="125" t="str">
        <f t="shared" si="2"/>
        <v>815</v>
      </c>
      <c r="D48" s="125" t="str">
        <f t="shared" si="3"/>
        <v xml:space="preserve">        Namjenski primitak - NPOO</v>
      </c>
      <c r="E48" s="126" t="s">
        <v>18</v>
      </c>
      <c r="F48" s="126" t="s">
        <v>18</v>
      </c>
      <c r="G48" s="126" t="s">
        <v>18</v>
      </c>
      <c r="H48" s="126" t="s">
        <v>18</v>
      </c>
      <c r="I48" s="126" t="s">
        <v>82</v>
      </c>
      <c r="J48" s="126" t="s">
        <v>83</v>
      </c>
      <c r="K48" s="127">
        <v>214480</v>
      </c>
      <c r="L48" s="128" t="s">
        <v>18</v>
      </c>
      <c r="M48" s="127">
        <v>214480</v>
      </c>
      <c r="N48" s="103"/>
      <c r="O48" s="103"/>
      <c r="P48" s="103"/>
      <c r="Q48" s="103"/>
      <c r="R48" s="103"/>
      <c r="S48" s="103"/>
    </row>
    <row r="49" spans="1:19">
      <c r="A49" s="113" t="str">
        <f t="shared" si="0"/>
        <v/>
      </c>
      <c r="B49" s="110" t="str">
        <f t="shared" si="1"/>
        <v>45</v>
      </c>
      <c r="C49" s="110" t="str">
        <f t="shared" si="2"/>
        <v/>
      </c>
      <c r="D49" s="110" t="str">
        <f t="shared" si="3"/>
        <v xml:space="preserve">    Rashodi za dodatna ulaganja na nefinancijskoj imovini    </v>
      </c>
      <c r="E49" s="120" t="s">
        <v>18</v>
      </c>
      <c r="F49" s="120" t="s">
        <v>18</v>
      </c>
      <c r="G49" s="120" t="s">
        <v>98</v>
      </c>
      <c r="H49" s="120" t="s">
        <v>99</v>
      </c>
      <c r="I49" s="121" t="s">
        <v>78</v>
      </c>
      <c r="J49" s="121" t="s">
        <v>18</v>
      </c>
      <c r="K49" s="122">
        <v>70669894</v>
      </c>
      <c r="L49" s="123">
        <v>1580000</v>
      </c>
      <c r="M49" s="122">
        <v>72249894</v>
      </c>
      <c r="N49" s="105"/>
      <c r="O49" s="105"/>
      <c r="P49" s="105"/>
      <c r="Q49" s="105"/>
      <c r="R49" s="105"/>
      <c r="S49" s="105"/>
    </row>
    <row r="50" spans="1:19">
      <c r="A50" s="124" t="str">
        <f t="shared" si="0"/>
        <v/>
      </c>
      <c r="B50" s="125" t="str">
        <f t="shared" si="1"/>
        <v/>
      </c>
      <c r="C50" s="125" t="str">
        <f t="shared" si="2"/>
        <v>11</v>
      </c>
      <c r="D50" s="125" t="str">
        <f t="shared" si="3"/>
        <v xml:space="preserve">        Opći prihodi i primici</v>
      </c>
      <c r="E50" s="126" t="s">
        <v>18</v>
      </c>
      <c r="F50" s="126" t="s">
        <v>18</v>
      </c>
      <c r="G50" s="126" t="s">
        <v>18</v>
      </c>
      <c r="H50" s="126" t="s">
        <v>18</v>
      </c>
      <c r="I50" s="126" t="s">
        <v>63</v>
      </c>
      <c r="J50" s="126" t="s">
        <v>64</v>
      </c>
      <c r="K50" s="127">
        <v>25526733</v>
      </c>
      <c r="L50" s="129">
        <v>880000</v>
      </c>
      <c r="M50" s="127">
        <v>26406733</v>
      </c>
      <c r="N50" s="103"/>
      <c r="O50" s="103"/>
      <c r="P50" s="103"/>
      <c r="Q50" s="103"/>
      <c r="R50" s="103"/>
      <c r="S50" s="103"/>
    </row>
    <row r="51" spans="1:19">
      <c r="A51" s="124" t="str">
        <f t="shared" si="0"/>
        <v/>
      </c>
      <c r="B51" s="125" t="str">
        <f t="shared" si="1"/>
        <v/>
      </c>
      <c r="C51" s="125" t="str">
        <f t="shared" si="2"/>
        <v>31</v>
      </c>
      <c r="D51" s="125" t="str">
        <f t="shared" si="3"/>
        <v xml:space="preserve">        Vlastiti prihodi</v>
      </c>
      <c r="E51" s="126" t="s">
        <v>18</v>
      </c>
      <c r="F51" s="126" t="s">
        <v>18</v>
      </c>
      <c r="G51" s="126" t="s">
        <v>18</v>
      </c>
      <c r="H51" s="126" t="s">
        <v>18</v>
      </c>
      <c r="I51" s="126" t="s">
        <v>54</v>
      </c>
      <c r="J51" s="126" t="s">
        <v>55</v>
      </c>
      <c r="K51" s="127">
        <v>3026543</v>
      </c>
      <c r="L51" s="129">
        <v>1000000</v>
      </c>
      <c r="M51" s="127">
        <v>4026543</v>
      </c>
      <c r="N51" s="103"/>
      <c r="O51" s="103"/>
      <c r="P51" s="103"/>
      <c r="Q51" s="103"/>
      <c r="R51" s="103"/>
      <c r="S51" s="103"/>
    </row>
    <row r="52" spans="1:19">
      <c r="A52" s="124" t="str">
        <f t="shared" si="0"/>
        <v/>
      </c>
      <c r="B52" s="125" t="str">
        <f t="shared" si="1"/>
        <v/>
      </c>
      <c r="C52" s="125" t="str">
        <f t="shared" si="2"/>
        <v>52</v>
      </c>
      <c r="D52" s="125" t="str">
        <f t="shared" si="3"/>
        <v xml:space="preserve">        Ostale pomoći</v>
      </c>
      <c r="E52" s="126" t="s">
        <v>18</v>
      </c>
      <c r="F52" s="126" t="s">
        <v>18</v>
      </c>
      <c r="G52" s="126" t="s">
        <v>18</v>
      </c>
      <c r="H52" s="126" t="s">
        <v>18</v>
      </c>
      <c r="I52" s="126" t="s">
        <v>49</v>
      </c>
      <c r="J52" s="126" t="s">
        <v>50</v>
      </c>
      <c r="K52" s="127">
        <v>2100000</v>
      </c>
      <c r="L52" s="129">
        <v>-500000</v>
      </c>
      <c r="M52" s="127">
        <v>1600000</v>
      </c>
      <c r="N52" s="103"/>
      <c r="O52" s="103"/>
      <c r="P52" s="103"/>
      <c r="Q52" s="103"/>
      <c r="R52" s="103"/>
      <c r="S52" s="103"/>
    </row>
    <row r="53" spans="1:19">
      <c r="A53" s="124" t="str">
        <f t="shared" si="0"/>
        <v/>
      </c>
      <c r="B53" s="125" t="str">
        <f t="shared" si="1"/>
        <v/>
      </c>
      <c r="C53" s="125" t="str">
        <f t="shared" si="2"/>
        <v>61</v>
      </c>
      <c r="D53" s="125" t="str">
        <f t="shared" si="3"/>
        <v xml:space="preserve">        Donacije</v>
      </c>
      <c r="E53" s="126" t="s">
        <v>18</v>
      </c>
      <c r="F53" s="126" t="s">
        <v>18</v>
      </c>
      <c r="G53" s="126" t="s">
        <v>18</v>
      </c>
      <c r="H53" s="126" t="s">
        <v>18</v>
      </c>
      <c r="I53" s="126" t="s">
        <v>60</v>
      </c>
      <c r="J53" s="126" t="s">
        <v>61</v>
      </c>
      <c r="K53" s="127">
        <v>66361</v>
      </c>
      <c r="L53" s="131" t="s">
        <v>18</v>
      </c>
      <c r="M53" s="127">
        <v>66361</v>
      </c>
      <c r="N53" s="103"/>
      <c r="O53" s="103"/>
      <c r="P53" s="103"/>
      <c r="Q53" s="103"/>
      <c r="R53" s="103"/>
      <c r="S53" s="103"/>
    </row>
    <row r="54" spans="1:19">
      <c r="A54" s="124" t="str">
        <f t="shared" si="0"/>
        <v/>
      </c>
      <c r="B54" s="125" t="str">
        <f t="shared" si="1"/>
        <v/>
      </c>
      <c r="C54" s="125" t="str">
        <f t="shared" si="2"/>
        <v>815</v>
      </c>
      <c r="D54" s="125" t="str">
        <f t="shared" si="3"/>
        <v xml:space="preserve">        Namjenski primitak - NPOO</v>
      </c>
      <c r="E54" s="126" t="s">
        <v>18</v>
      </c>
      <c r="F54" s="126" t="s">
        <v>18</v>
      </c>
      <c r="G54" s="126" t="s">
        <v>18</v>
      </c>
      <c r="H54" s="126" t="s">
        <v>18</v>
      </c>
      <c r="I54" s="126" t="s">
        <v>82</v>
      </c>
      <c r="J54" s="126" t="s">
        <v>83</v>
      </c>
      <c r="K54" s="127">
        <v>39950257</v>
      </c>
      <c r="L54" s="129">
        <v>200000</v>
      </c>
      <c r="M54" s="127">
        <v>40150257</v>
      </c>
      <c r="N54" s="103"/>
      <c r="O54" s="103"/>
      <c r="P54" s="103"/>
      <c r="Q54" s="103"/>
      <c r="R54" s="103"/>
      <c r="S54" s="103"/>
    </row>
  </sheetData>
  <mergeCells count="1">
    <mergeCell ref="A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workbookViewId="0">
      <selection sqref="A1:M1"/>
    </sheetView>
  </sheetViews>
  <sheetFormatPr defaultRowHeight="12.75"/>
  <cols>
    <col min="1" max="1" width="8.83203125" style="55" customWidth="1"/>
    <col min="2" max="2" width="9.83203125" style="55" customWidth="1"/>
    <col min="3" max="3" width="6.83203125" style="55" customWidth="1"/>
    <col min="4" max="4" width="65.5" style="55" customWidth="1"/>
    <col min="5" max="5" width="19.83203125" style="55" hidden="1" customWidth="1"/>
    <col min="6" max="6" width="23.5" style="106" hidden="1" customWidth="1"/>
    <col min="7" max="7" width="23.5" style="55" hidden="1" customWidth="1"/>
    <col min="8" max="8" width="24.1640625" style="55" hidden="1" customWidth="1"/>
    <col min="9" max="9" width="12.5" style="55" hidden="1" customWidth="1"/>
    <col min="10" max="10" width="22.1640625" style="55" hidden="1" customWidth="1"/>
    <col min="11" max="11" width="20.83203125" style="132" customWidth="1"/>
    <col min="12" max="12" width="23.6640625" style="132" bestFit="1" customWidth="1"/>
    <col min="13" max="13" width="20.6640625" style="132" customWidth="1"/>
    <col min="14" max="15" width="18" style="55" bestFit="1" customWidth="1"/>
    <col min="16" max="16" width="13.6640625" style="55" bestFit="1" customWidth="1"/>
    <col min="17" max="17" width="18" style="55" bestFit="1" customWidth="1"/>
    <col min="18" max="18" width="11" style="55" bestFit="1" customWidth="1"/>
    <col min="19" max="19" width="18" style="55" bestFit="1" customWidth="1"/>
    <col min="20" max="20" width="11" style="55" bestFit="1" customWidth="1"/>
    <col min="21" max="16384" width="9.33203125" style="55"/>
  </cols>
  <sheetData>
    <row r="1" spans="1:19" ht="15.75">
      <c r="A1" s="262" t="s">
        <v>100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9">
      <c r="F2" s="55"/>
      <c r="G2" s="62"/>
      <c r="H2" s="62"/>
      <c r="I2" s="62"/>
      <c r="J2" s="62"/>
      <c r="K2" s="107"/>
      <c r="L2" s="107"/>
      <c r="M2" s="107"/>
    </row>
    <row r="3" spans="1:19" s="66" customFormat="1" ht="34.5" customHeight="1">
      <c r="A3" s="233" t="s">
        <v>40</v>
      </c>
      <c r="B3" s="233" t="s">
        <v>41</v>
      </c>
      <c r="C3" s="233" t="s">
        <v>42</v>
      </c>
      <c r="D3" s="233" t="s">
        <v>101</v>
      </c>
      <c r="E3" s="234"/>
      <c r="F3" s="234" t="s">
        <v>43</v>
      </c>
      <c r="G3" s="234"/>
      <c r="H3" s="234"/>
      <c r="I3" s="234"/>
      <c r="J3" s="234"/>
      <c r="K3" s="234" t="str">
        <f>K5</f>
        <v>Plan 
2024.</v>
      </c>
      <c r="L3" s="234" t="str">
        <f>L5</f>
        <v>Povećanje/smanjenje</v>
      </c>
      <c r="M3" s="234" t="str">
        <f>M5</f>
        <v>Novi plan 
2024.</v>
      </c>
    </row>
    <row r="4" spans="1:19" s="70" customFormat="1" ht="14.25">
      <c r="A4" s="235">
        <v>1</v>
      </c>
      <c r="B4" s="235">
        <v>2</v>
      </c>
      <c r="C4" s="235">
        <v>3</v>
      </c>
      <c r="D4" s="235">
        <v>4</v>
      </c>
      <c r="E4" s="235"/>
      <c r="F4" s="235"/>
      <c r="G4" s="235"/>
      <c r="H4" s="235"/>
      <c r="I4" s="235"/>
      <c r="J4" s="235"/>
      <c r="K4" s="235">
        <v>5</v>
      </c>
      <c r="L4" s="235">
        <v>6</v>
      </c>
      <c r="M4" s="235">
        <v>7</v>
      </c>
    </row>
    <row r="5" spans="1:19" ht="30" hidden="1">
      <c r="A5" s="236" t="str">
        <f>IF(ISNUMBER(VALUE(E5)),E5,"")</f>
        <v/>
      </c>
      <c r="B5" s="237" t="str">
        <f>IF(ISNUMBER(VALUE(G5)),G5,"")</f>
        <v/>
      </c>
      <c r="C5" s="237" t="str">
        <f>IF(ISNUMBER(VALUE(I5)),I5,"")</f>
        <v/>
      </c>
      <c r="D5" s="237" t="str">
        <f>CONCATENATE(F5,"    ",H5,"    ",J5)</f>
        <v xml:space="preserve">        </v>
      </c>
      <c r="E5" s="238" t="s">
        <v>18</v>
      </c>
      <c r="F5" s="238" t="s">
        <v>18</v>
      </c>
      <c r="G5" s="238" t="s">
        <v>18</v>
      </c>
      <c r="H5" s="238" t="s">
        <v>18</v>
      </c>
      <c r="I5" s="238" t="s">
        <v>18</v>
      </c>
      <c r="J5" s="238" t="s">
        <v>18</v>
      </c>
      <c r="K5" s="239" t="s">
        <v>36</v>
      </c>
      <c r="L5" s="240" t="s">
        <v>32</v>
      </c>
      <c r="M5" s="239" t="s">
        <v>37</v>
      </c>
      <c r="N5" s="76"/>
      <c r="O5" s="76"/>
      <c r="P5" s="77"/>
      <c r="Q5" s="77"/>
      <c r="R5" s="77"/>
      <c r="S5" s="77"/>
    </row>
    <row r="6" spans="1:19" ht="15" hidden="1">
      <c r="A6" s="217"/>
      <c r="B6" s="217"/>
      <c r="C6" s="217"/>
      <c r="D6" s="217"/>
      <c r="E6" s="238" t="s">
        <v>72</v>
      </c>
      <c r="F6" s="238" t="s">
        <v>18</v>
      </c>
      <c r="G6" s="238" t="s">
        <v>73</v>
      </c>
      <c r="H6" s="238" t="s">
        <v>18</v>
      </c>
      <c r="I6" s="238" t="s">
        <v>74</v>
      </c>
      <c r="J6" s="238" t="s">
        <v>18</v>
      </c>
      <c r="K6" s="241" t="s">
        <v>19</v>
      </c>
      <c r="L6" s="241" t="s">
        <v>19</v>
      </c>
      <c r="M6" s="241" t="s">
        <v>19</v>
      </c>
      <c r="N6" s="77"/>
      <c r="O6" s="77"/>
      <c r="P6" s="77"/>
      <c r="Q6" s="77"/>
      <c r="R6" s="77"/>
      <c r="S6" s="77"/>
    </row>
    <row r="7" spans="1:19" ht="15" hidden="1">
      <c r="A7" s="217"/>
      <c r="B7" s="217"/>
      <c r="C7" s="217"/>
      <c r="D7" s="217"/>
      <c r="E7" s="242" t="s">
        <v>75</v>
      </c>
      <c r="F7" s="242" t="s">
        <v>18</v>
      </c>
      <c r="G7" s="242" t="s">
        <v>18</v>
      </c>
      <c r="H7" s="242" t="s">
        <v>18</v>
      </c>
      <c r="I7" s="242" t="s">
        <v>18</v>
      </c>
      <c r="J7" s="242" t="s">
        <v>18</v>
      </c>
      <c r="K7" s="243">
        <v>240000</v>
      </c>
      <c r="L7" s="244" t="s">
        <v>18</v>
      </c>
      <c r="M7" s="243">
        <v>240000</v>
      </c>
      <c r="N7" s="77"/>
      <c r="O7" s="77"/>
      <c r="P7" s="77"/>
      <c r="Q7" s="77"/>
      <c r="R7" s="77"/>
      <c r="S7" s="77"/>
    </row>
    <row r="8" spans="1:19" ht="14.25">
      <c r="A8" s="236" t="str">
        <f>IF(ISNUMBER(VALUE(E8)),E8,"")</f>
        <v>5</v>
      </c>
      <c r="B8" s="237" t="str">
        <f>IF(ISNUMBER(VALUE(G8)),G8,"")</f>
        <v/>
      </c>
      <c r="C8" s="237" t="str">
        <f>IF(ISNUMBER(VALUE(I8)),I8,"")</f>
        <v/>
      </c>
      <c r="D8" s="237" t="str">
        <f>CONCATENATE(F8,"    ",H8,"    ",J8)</f>
        <v xml:space="preserve">Izdaci za financijsku imovinu i otplate zajmova        </v>
      </c>
      <c r="E8" s="245" t="s">
        <v>102</v>
      </c>
      <c r="F8" s="245" t="s">
        <v>103</v>
      </c>
      <c r="G8" s="246" t="s">
        <v>78</v>
      </c>
      <c r="H8" s="246" t="s">
        <v>18</v>
      </c>
      <c r="I8" s="246" t="s">
        <v>18</v>
      </c>
      <c r="J8" s="246" t="s">
        <v>18</v>
      </c>
      <c r="K8" s="199">
        <v>240000</v>
      </c>
      <c r="L8" s="225" t="s">
        <v>18</v>
      </c>
      <c r="M8" s="199">
        <v>240000</v>
      </c>
      <c r="N8" s="105"/>
      <c r="O8" s="105"/>
      <c r="P8" s="105"/>
      <c r="Q8" s="105"/>
      <c r="R8" s="105"/>
      <c r="S8" s="105"/>
    </row>
    <row r="9" spans="1:19" ht="14.25">
      <c r="A9" s="236" t="str">
        <f>IF(ISNUMBER(VALUE(E9)),E9,"")</f>
        <v/>
      </c>
      <c r="B9" s="237" t="str">
        <f>IF(ISNUMBER(VALUE(G9)),G9,"")</f>
        <v>54</v>
      </c>
      <c r="C9" s="237" t="str">
        <f>IF(ISNUMBER(VALUE(I9)),I9,"")</f>
        <v/>
      </c>
      <c r="D9" s="237" t="str">
        <f>CONCATENATE(F9,"    ",H9,"    ",J9)</f>
        <v xml:space="preserve">    Izdaci za otplatu glavnice primljenih kredita i zajmova    </v>
      </c>
      <c r="E9" s="245" t="s">
        <v>18</v>
      </c>
      <c r="F9" s="245" t="s">
        <v>18</v>
      </c>
      <c r="G9" s="245" t="s">
        <v>104</v>
      </c>
      <c r="H9" s="245" t="s">
        <v>105</v>
      </c>
      <c r="I9" s="246" t="s">
        <v>78</v>
      </c>
      <c r="J9" s="246" t="s">
        <v>18</v>
      </c>
      <c r="K9" s="199">
        <v>240000</v>
      </c>
      <c r="L9" s="225" t="s">
        <v>18</v>
      </c>
      <c r="M9" s="199">
        <v>240000</v>
      </c>
      <c r="N9" s="105"/>
      <c r="O9" s="105"/>
      <c r="P9" s="105"/>
      <c r="Q9" s="105"/>
      <c r="R9" s="105"/>
      <c r="S9" s="105"/>
    </row>
    <row r="10" spans="1:19" ht="15">
      <c r="A10" s="247" t="str">
        <f>IF(ISNUMBER(VALUE(E10)),E10,"")</f>
        <v/>
      </c>
      <c r="B10" s="248" t="str">
        <f>IF(ISNUMBER(VALUE(G10)),G10,"")</f>
        <v/>
      </c>
      <c r="C10" s="248" t="str">
        <f>IF(ISNUMBER(VALUE(I10)),I10,"")</f>
        <v>31</v>
      </c>
      <c r="D10" s="248" t="str">
        <f>CONCATENATE(F10,"    ",H10,"    ",J10)</f>
        <v xml:space="preserve">        Vlastiti prihodi</v>
      </c>
      <c r="E10" s="249" t="s">
        <v>18</v>
      </c>
      <c r="F10" s="249" t="s">
        <v>18</v>
      </c>
      <c r="G10" s="249" t="s">
        <v>18</v>
      </c>
      <c r="H10" s="249" t="s">
        <v>18</v>
      </c>
      <c r="I10" s="249" t="s">
        <v>54</v>
      </c>
      <c r="J10" s="249" t="s">
        <v>55</v>
      </c>
      <c r="K10" s="156">
        <v>240000</v>
      </c>
      <c r="L10" s="188" t="s">
        <v>18</v>
      </c>
      <c r="M10" s="156">
        <v>240000</v>
      </c>
      <c r="N10" s="103"/>
      <c r="O10" s="103"/>
      <c r="P10" s="103"/>
      <c r="Q10" s="103"/>
      <c r="R10" s="103"/>
      <c r="S10" s="103"/>
    </row>
    <row r="11" spans="1:19">
      <c r="A11" s="113"/>
      <c r="B11" s="110"/>
      <c r="C11" s="110"/>
      <c r="D11" s="110"/>
      <c r="E11" s="120"/>
      <c r="F11" s="120"/>
      <c r="G11" s="121"/>
      <c r="H11" s="121"/>
      <c r="I11" s="121"/>
      <c r="J11" s="121"/>
      <c r="K11" s="122"/>
      <c r="L11" s="130"/>
      <c r="M11" s="122"/>
      <c r="N11" s="105"/>
      <c r="O11" s="105"/>
      <c r="P11" s="105"/>
      <c r="Q11" s="105"/>
      <c r="R11" s="105"/>
      <c r="S11" s="105"/>
    </row>
  </sheetData>
  <mergeCells count="1">
    <mergeCell ref="A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workbookViewId="0">
      <selection sqref="A1:E1"/>
    </sheetView>
  </sheetViews>
  <sheetFormatPr defaultColWidth="21.83203125" defaultRowHeight="11.25"/>
  <cols>
    <col min="1" max="1" width="13.6640625" style="166" customWidth="1"/>
    <col min="2" max="2" width="73" style="134" customWidth="1"/>
    <col min="3" max="3" width="20.83203125" style="133" customWidth="1"/>
    <col min="4" max="4" width="23.83203125" style="133" customWidth="1"/>
    <col min="5" max="5" width="20.6640625" style="133" customWidth="1"/>
    <col min="6" max="6" width="18.33203125" style="133" customWidth="1"/>
    <col min="7" max="7" width="11.33203125" style="134" customWidth="1"/>
    <col min="8" max="8" width="18.33203125" style="133" customWidth="1"/>
    <col min="9" max="9" width="11.33203125" style="134" customWidth="1"/>
    <col min="10" max="16384" width="21.83203125" style="134"/>
  </cols>
  <sheetData>
    <row r="1" spans="1:19" ht="15.75">
      <c r="A1" s="263" t="s">
        <v>106</v>
      </c>
      <c r="B1" s="263"/>
      <c r="C1" s="263"/>
      <c r="D1" s="263"/>
      <c r="E1" s="263"/>
    </row>
    <row r="2" spans="1:19" ht="15">
      <c r="A2" s="135"/>
      <c r="B2" s="136"/>
      <c r="C2" s="137"/>
      <c r="D2" s="138"/>
      <c r="E2" s="139"/>
    </row>
    <row r="3" spans="1:19" ht="28.5">
      <c r="A3" s="264" t="s">
        <v>107</v>
      </c>
      <c r="B3" s="265"/>
      <c r="C3" s="140" t="str">
        <f>C6</f>
        <v>Plan 
2024.</v>
      </c>
      <c r="D3" s="140" t="str">
        <f>D6</f>
        <v>Povećanje/smanjenje</v>
      </c>
      <c r="E3" s="140" t="str">
        <f>E6</f>
        <v>Novi plan 
2024.</v>
      </c>
    </row>
    <row r="4" spans="1:19" ht="15">
      <c r="A4" s="266">
        <v>1</v>
      </c>
      <c r="B4" s="267"/>
      <c r="C4" s="141">
        <v>2</v>
      </c>
      <c r="D4" s="141">
        <v>3</v>
      </c>
      <c r="E4" s="141">
        <v>4</v>
      </c>
    </row>
    <row r="5" spans="1:19" ht="15">
      <c r="A5" s="227"/>
      <c r="B5" s="162" t="s">
        <v>6</v>
      </c>
      <c r="C5" s="163">
        <f>IF(ISBLANK(C8),"",C8)</f>
        <v>610290264</v>
      </c>
      <c r="D5" s="163">
        <f>IF(ISBLANK(D8),"",D8)</f>
        <v>9660853</v>
      </c>
      <c r="E5" s="163">
        <f>IF(ISBLANK(E8),"",E8)</f>
        <v>619951117</v>
      </c>
      <c r="F5" s="142"/>
      <c r="G5" s="76"/>
    </row>
    <row r="6" spans="1:19" ht="30" hidden="1">
      <c r="A6" s="228" t="s">
        <v>18</v>
      </c>
      <c r="B6" s="228" t="s">
        <v>18</v>
      </c>
      <c r="C6" s="229" t="s">
        <v>36</v>
      </c>
      <c r="D6" s="230" t="s">
        <v>32</v>
      </c>
      <c r="E6" s="231" t="s">
        <v>37</v>
      </c>
      <c r="F6" s="143"/>
      <c r="G6" s="144"/>
      <c r="H6" s="145"/>
      <c r="I6" s="146"/>
      <c r="J6" s="146"/>
      <c r="K6" s="146"/>
      <c r="L6" s="146"/>
      <c r="M6" s="146"/>
      <c r="N6" s="146"/>
      <c r="O6" s="146"/>
      <c r="P6" s="146"/>
      <c r="Q6" s="146"/>
    </row>
    <row r="7" spans="1:19" ht="14.25" hidden="1">
      <c r="A7" s="147" t="s">
        <v>108</v>
      </c>
      <c r="B7" s="147" t="s">
        <v>18</v>
      </c>
      <c r="C7" s="148" t="s">
        <v>19</v>
      </c>
      <c r="D7" s="148" t="s">
        <v>19</v>
      </c>
      <c r="E7" s="149" t="s">
        <v>19</v>
      </c>
      <c r="F7" s="150"/>
      <c r="G7" s="151"/>
      <c r="H7" s="152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</row>
    <row r="8" spans="1:19" ht="15" hidden="1">
      <c r="A8" s="154" t="s">
        <v>109</v>
      </c>
      <c r="B8" s="155" t="s">
        <v>110</v>
      </c>
      <c r="C8" s="156">
        <v>610290264</v>
      </c>
      <c r="D8" s="156">
        <v>9660853</v>
      </c>
      <c r="E8" s="156">
        <v>619951117</v>
      </c>
      <c r="F8" s="157"/>
      <c r="G8" s="158"/>
      <c r="H8" s="159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</row>
    <row r="9" spans="1:19" ht="14.25">
      <c r="A9" s="161" t="s">
        <v>111</v>
      </c>
      <c r="B9" s="162" t="s">
        <v>112</v>
      </c>
      <c r="C9" s="163">
        <v>610290264</v>
      </c>
      <c r="D9" s="163">
        <v>9660853</v>
      </c>
      <c r="E9" s="163">
        <v>619951117</v>
      </c>
      <c r="F9" s="150"/>
      <c r="G9" s="151"/>
      <c r="H9" s="152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</row>
    <row r="10" spans="1:19" ht="15">
      <c r="A10" s="164" t="s">
        <v>113</v>
      </c>
      <c r="B10" s="165" t="s">
        <v>114</v>
      </c>
      <c r="C10" s="156">
        <v>610290264</v>
      </c>
      <c r="D10" s="156">
        <v>9660853</v>
      </c>
      <c r="E10" s="156">
        <v>619951117</v>
      </c>
      <c r="F10" s="157"/>
      <c r="G10" s="158"/>
      <c r="H10" s="159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</row>
  </sheetData>
  <mergeCells count="3">
    <mergeCell ref="A1:E1"/>
    <mergeCell ref="A3:B3"/>
    <mergeCell ref="A4:B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"/>
  <sheetViews>
    <sheetView workbookViewId="0">
      <selection sqref="A1:E1"/>
    </sheetView>
  </sheetViews>
  <sheetFormatPr defaultColWidth="21.83203125" defaultRowHeight="15"/>
  <cols>
    <col min="1" max="1" width="15" style="168" customWidth="1"/>
    <col min="2" max="2" width="68.83203125" style="168" customWidth="1"/>
    <col min="3" max="3" width="20.83203125" style="190" customWidth="1"/>
    <col min="4" max="4" width="23.83203125" style="190" customWidth="1"/>
    <col min="5" max="5" width="20.83203125" style="167" customWidth="1"/>
    <col min="6" max="6" width="18.33203125" style="167" customWidth="1"/>
    <col min="7" max="7" width="11.33203125" style="168" customWidth="1"/>
    <col min="8" max="8" width="18.33203125" style="167" customWidth="1"/>
    <col min="9" max="9" width="11.33203125" style="168" customWidth="1"/>
    <col min="10" max="16384" width="21.83203125" style="168"/>
  </cols>
  <sheetData>
    <row r="1" spans="1:19" ht="15.75">
      <c r="A1" s="268" t="s">
        <v>115</v>
      </c>
      <c r="B1" s="268"/>
      <c r="C1" s="268"/>
      <c r="D1" s="268"/>
      <c r="E1" s="268"/>
    </row>
    <row r="2" spans="1:19">
      <c r="A2" s="169"/>
      <c r="B2" s="170"/>
      <c r="C2" s="171"/>
      <c r="D2" s="171"/>
      <c r="E2" s="139"/>
    </row>
    <row r="3" spans="1:19" ht="28.5">
      <c r="A3" s="265" t="s">
        <v>107</v>
      </c>
      <c r="B3" s="265"/>
      <c r="C3" s="172" t="str">
        <f>C6</f>
        <v>Plan 
2024.</v>
      </c>
      <c r="D3" s="172" t="str">
        <f>D6</f>
        <v>Povećanje/smanjenje</v>
      </c>
      <c r="E3" s="172" t="str">
        <f>E6</f>
        <v>Novi plan 
2024.</v>
      </c>
    </row>
    <row r="4" spans="1:19">
      <c r="A4" s="267">
        <v>1</v>
      </c>
      <c r="B4" s="267"/>
      <c r="C4" s="173">
        <v>2</v>
      </c>
      <c r="D4" s="173">
        <v>3</v>
      </c>
      <c r="E4" s="173">
        <v>4</v>
      </c>
    </row>
    <row r="5" spans="1:19" s="153" customFormat="1" ht="14.25">
      <c r="B5" s="153" t="s">
        <v>6</v>
      </c>
      <c r="C5" s="152">
        <f>C8</f>
        <v>610290264</v>
      </c>
      <c r="D5" s="152">
        <f>D8</f>
        <v>9660853</v>
      </c>
      <c r="E5" s="152">
        <f>E8</f>
        <v>619951117</v>
      </c>
      <c r="F5" s="152"/>
      <c r="H5" s="152"/>
    </row>
    <row r="6" spans="1:19" s="182" customFormat="1" ht="28.5" hidden="1">
      <c r="A6" s="174" t="s">
        <v>18</v>
      </c>
      <c r="B6" s="174" t="s">
        <v>18</v>
      </c>
      <c r="C6" s="175" t="s">
        <v>36</v>
      </c>
      <c r="D6" s="176" t="s">
        <v>32</v>
      </c>
      <c r="E6" s="177" t="s">
        <v>37</v>
      </c>
      <c r="F6" s="178"/>
      <c r="G6" s="179"/>
      <c r="H6" s="180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</row>
    <row r="7" spans="1:19" hidden="1">
      <c r="A7" s="174" t="s">
        <v>74</v>
      </c>
      <c r="B7" s="174" t="s">
        <v>18</v>
      </c>
      <c r="C7" s="183" t="s">
        <v>19</v>
      </c>
      <c r="D7" s="183" t="s">
        <v>19</v>
      </c>
      <c r="E7" s="184" t="s">
        <v>19</v>
      </c>
      <c r="F7" s="152"/>
      <c r="G7" s="153"/>
      <c r="H7" s="152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</row>
    <row r="8" spans="1:19" hidden="1">
      <c r="A8" s="185" t="s">
        <v>116</v>
      </c>
      <c r="B8" s="186" t="s">
        <v>116</v>
      </c>
      <c r="C8" s="163">
        <v>610290264</v>
      </c>
      <c r="D8" s="163">
        <v>9660853</v>
      </c>
      <c r="E8" s="163">
        <v>619951117</v>
      </c>
      <c r="F8" s="150"/>
      <c r="G8" s="151"/>
      <c r="H8" s="152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</row>
    <row r="9" spans="1:19">
      <c r="A9" s="161" t="s">
        <v>117</v>
      </c>
      <c r="B9" s="162" t="s">
        <v>64</v>
      </c>
      <c r="C9" s="163">
        <v>34437344</v>
      </c>
      <c r="D9" s="163">
        <v>193785</v>
      </c>
      <c r="E9" s="163">
        <v>34631129</v>
      </c>
      <c r="F9" s="150"/>
      <c r="G9" s="151"/>
      <c r="H9" s="152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</row>
    <row r="10" spans="1:19">
      <c r="A10" s="164" t="s">
        <v>63</v>
      </c>
      <c r="B10" s="165" t="s">
        <v>64</v>
      </c>
      <c r="C10" s="156">
        <v>34437344</v>
      </c>
      <c r="D10" s="156">
        <v>193785</v>
      </c>
      <c r="E10" s="156">
        <v>34631129</v>
      </c>
      <c r="F10" s="157"/>
      <c r="G10" s="158"/>
      <c r="H10" s="159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</row>
    <row r="11" spans="1:19">
      <c r="A11" s="161" t="s">
        <v>76</v>
      </c>
      <c r="B11" s="162" t="s">
        <v>55</v>
      </c>
      <c r="C11" s="163">
        <v>16920233</v>
      </c>
      <c r="D11" s="163">
        <v>5430000</v>
      </c>
      <c r="E11" s="163">
        <v>22350233</v>
      </c>
      <c r="F11" s="150"/>
      <c r="G11" s="151"/>
      <c r="H11" s="152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</row>
    <row r="12" spans="1:19">
      <c r="A12" s="164" t="s">
        <v>54</v>
      </c>
      <c r="B12" s="165" t="s">
        <v>55</v>
      </c>
      <c r="C12" s="156">
        <v>16920233</v>
      </c>
      <c r="D12" s="156">
        <v>5430000</v>
      </c>
      <c r="E12" s="156">
        <v>22350233</v>
      </c>
      <c r="F12" s="157"/>
      <c r="G12" s="158"/>
      <c r="H12" s="159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</row>
    <row r="13" spans="1:19">
      <c r="A13" s="161" t="s">
        <v>92</v>
      </c>
      <c r="B13" s="162" t="s">
        <v>118</v>
      </c>
      <c r="C13" s="163">
        <v>505733412</v>
      </c>
      <c r="D13" s="187" t="s">
        <v>18</v>
      </c>
      <c r="E13" s="163">
        <v>505733412</v>
      </c>
      <c r="F13" s="150"/>
      <c r="G13" s="151"/>
      <c r="H13" s="152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</row>
    <row r="14" spans="1:19">
      <c r="A14" s="164" t="s">
        <v>57</v>
      </c>
      <c r="B14" s="165" t="s">
        <v>58</v>
      </c>
      <c r="C14" s="156">
        <v>505733412</v>
      </c>
      <c r="D14" s="188" t="s">
        <v>18</v>
      </c>
      <c r="E14" s="156">
        <v>505733412</v>
      </c>
      <c r="F14" s="157"/>
      <c r="G14" s="158"/>
      <c r="H14" s="159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</row>
    <row r="15" spans="1:19">
      <c r="A15" s="161" t="s">
        <v>102</v>
      </c>
      <c r="B15" s="162" t="s">
        <v>119</v>
      </c>
      <c r="C15" s="163">
        <v>11987500</v>
      </c>
      <c r="D15" s="163">
        <v>3787068</v>
      </c>
      <c r="E15" s="163">
        <v>15774568</v>
      </c>
      <c r="F15" s="150"/>
      <c r="G15" s="151"/>
      <c r="H15" s="152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</row>
    <row r="16" spans="1:19">
      <c r="A16" s="164" t="s">
        <v>47</v>
      </c>
      <c r="B16" s="165" t="s">
        <v>48</v>
      </c>
      <c r="C16" s="156">
        <v>232000</v>
      </c>
      <c r="D16" s="156">
        <v>63409</v>
      </c>
      <c r="E16" s="156">
        <v>295409</v>
      </c>
      <c r="F16" s="157"/>
      <c r="G16" s="158"/>
      <c r="H16" s="159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</row>
    <row r="17" spans="1:19">
      <c r="A17" s="164" t="s">
        <v>49</v>
      </c>
      <c r="B17" s="165" t="s">
        <v>50</v>
      </c>
      <c r="C17" s="156">
        <v>5755500</v>
      </c>
      <c r="D17" s="156">
        <v>9723659</v>
      </c>
      <c r="E17" s="156">
        <v>15479159</v>
      </c>
      <c r="F17" s="157"/>
      <c r="G17" s="158"/>
      <c r="H17" s="159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</row>
    <row r="18" spans="1:19">
      <c r="A18" s="164" t="s">
        <v>51</v>
      </c>
      <c r="B18" s="165" t="s">
        <v>52</v>
      </c>
      <c r="C18" s="156">
        <v>6000000</v>
      </c>
      <c r="D18" s="156">
        <v>-6000000</v>
      </c>
      <c r="E18" s="189" t="s">
        <v>18</v>
      </c>
      <c r="F18" s="157"/>
      <c r="G18" s="158"/>
      <c r="H18" s="159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</row>
    <row r="19" spans="1:19">
      <c r="A19" s="161" t="s">
        <v>120</v>
      </c>
      <c r="B19" s="162" t="s">
        <v>61</v>
      </c>
      <c r="C19" s="163">
        <v>967836</v>
      </c>
      <c r="D19" s="163">
        <v>50000</v>
      </c>
      <c r="E19" s="163">
        <v>1017836</v>
      </c>
      <c r="F19" s="150"/>
      <c r="G19" s="151"/>
      <c r="H19" s="152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</row>
    <row r="20" spans="1:19">
      <c r="A20" s="164" t="s">
        <v>60</v>
      </c>
      <c r="B20" s="165" t="s">
        <v>61</v>
      </c>
      <c r="C20" s="156">
        <v>967836</v>
      </c>
      <c r="D20" s="156">
        <v>50000</v>
      </c>
      <c r="E20" s="156">
        <v>1017836</v>
      </c>
      <c r="F20" s="157"/>
      <c r="G20" s="158"/>
      <c r="H20" s="159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</row>
    <row r="21" spans="1:19">
      <c r="A21" s="161" t="s">
        <v>121</v>
      </c>
      <c r="B21" s="162" t="s">
        <v>69</v>
      </c>
      <c r="C21" s="163">
        <v>23880</v>
      </c>
      <c r="D21" s="187" t="s">
        <v>18</v>
      </c>
      <c r="E21" s="163">
        <v>23880</v>
      </c>
      <c r="F21" s="150"/>
      <c r="G21" s="151"/>
      <c r="H21" s="152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</row>
    <row r="22" spans="1:19">
      <c r="A22" s="164" t="s">
        <v>68</v>
      </c>
      <c r="B22" s="165" t="s">
        <v>69</v>
      </c>
      <c r="C22" s="156">
        <v>23880</v>
      </c>
      <c r="D22" s="188" t="s">
        <v>18</v>
      </c>
      <c r="E22" s="156">
        <v>23880</v>
      </c>
      <c r="F22" s="157"/>
      <c r="G22" s="158"/>
      <c r="H22" s="159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</row>
    <row r="23" spans="1:19">
      <c r="A23" s="161" t="s">
        <v>122</v>
      </c>
      <c r="B23" s="162" t="s">
        <v>123</v>
      </c>
      <c r="C23" s="163">
        <v>40220059</v>
      </c>
      <c r="D23" s="163">
        <v>200000</v>
      </c>
      <c r="E23" s="163">
        <v>40420059</v>
      </c>
      <c r="F23" s="150"/>
      <c r="G23" s="151"/>
      <c r="H23" s="152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</row>
    <row r="24" spans="1:19">
      <c r="A24" s="164" t="s">
        <v>124</v>
      </c>
      <c r="B24" s="165" t="s">
        <v>123</v>
      </c>
      <c r="C24" s="156">
        <v>40220059</v>
      </c>
      <c r="D24" s="156">
        <v>200000</v>
      </c>
      <c r="E24" s="156">
        <v>40420059</v>
      </c>
      <c r="F24" s="157"/>
      <c r="G24" s="158"/>
      <c r="H24" s="159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</row>
  </sheetData>
  <mergeCells count="3">
    <mergeCell ref="A1:E1"/>
    <mergeCell ref="A3:B3"/>
    <mergeCell ref="A4:B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0"/>
  <sheetViews>
    <sheetView workbookViewId="0">
      <selection sqref="A1:L1"/>
    </sheetView>
  </sheetViews>
  <sheetFormatPr defaultColWidth="21.83203125" defaultRowHeight="11.25"/>
  <cols>
    <col min="1" max="1" width="20" style="166" customWidth="1"/>
    <col min="2" max="2" width="95.83203125" style="134" customWidth="1"/>
    <col min="3" max="3" width="69.33203125" style="133" hidden="1" customWidth="1"/>
    <col min="4" max="4" width="20.5" style="133" hidden="1" customWidth="1"/>
    <col min="5" max="5" width="17.33203125" style="133" hidden="1" customWidth="1"/>
    <col min="6" max="6" width="18.33203125" style="133" hidden="1" customWidth="1"/>
    <col min="7" max="7" width="23" style="134" hidden="1" customWidth="1"/>
    <col min="8" max="8" width="18.33203125" style="133" hidden="1" customWidth="1"/>
    <col min="9" max="9" width="21.83203125" style="134" hidden="1" customWidth="1"/>
    <col min="10" max="10" width="21.83203125" style="134"/>
    <col min="11" max="11" width="23.83203125" style="134" customWidth="1"/>
    <col min="12" max="16384" width="21.83203125" style="134"/>
  </cols>
  <sheetData>
    <row r="1" spans="1:19" ht="15.75">
      <c r="A1" s="269" t="s">
        <v>125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</row>
    <row r="2" spans="1:19" ht="15">
      <c r="A2" s="135"/>
      <c r="B2" s="136"/>
      <c r="C2" s="137"/>
      <c r="D2" s="138"/>
      <c r="E2" s="139"/>
    </row>
    <row r="3" spans="1:19" ht="28.5">
      <c r="A3" s="191" t="s">
        <v>126</v>
      </c>
      <c r="B3" s="192" t="s">
        <v>101</v>
      </c>
      <c r="C3" s="140"/>
      <c r="D3" s="140"/>
      <c r="E3" s="140"/>
      <c r="H3" s="134"/>
      <c r="J3" s="140" t="str">
        <f>J4</f>
        <v>Plan 
2024.</v>
      </c>
      <c r="K3" s="140" t="str">
        <f>K4</f>
        <v>Povećanje/smanjenje</v>
      </c>
      <c r="L3" s="140" t="str">
        <f>L4</f>
        <v>Novi plan 
2024.</v>
      </c>
    </row>
    <row r="4" spans="1:19" ht="55.15" hidden="1" customHeight="1">
      <c r="A4" s="73" t="s">
        <v>18</v>
      </c>
      <c r="B4" s="73" t="s">
        <v>18</v>
      </c>
      <c r="C4" s="73" t="s">
        <v>18</v>
      </c>
      <c r="D4" s="73" t="s">
        <v>18</v>
      </c>
      <c r="E4" s="73" t="s">
        <v>18</v>
      </c>
      <c r="F4" s="73" t="s">
        <v>18</v>
      </c>
      <c r="G4" s="73" t="s">
        <v>18</v>
      </c>
      <c r="H4" s="73" t="s">
        <v>18</v>
      </c>
      <c r="I4" s="73" t="s">
        <v>18</v>
      </c>
      <c r="J4" s="193" t="s">
        <v>36</v>
      </c>
      <c r="K4" s="194" t="s">
        <v>32</v>
      </c>
      <c r="L4" s="193" t="s">
        <v>37</v>
      </c>
      <c r="Q4" s="76"/>
      <c r="R4" s="76"/>
      <c r="S4" s="76"/>
    </row>
    <row r="5" spans="1:19" hidden="1">
      <c r="A5" s="78" t="s">
        <v>127</v>
      </c>
      <c r="B5" s="78" t="s">
        <v>18</v>
      </c>
      <c r="C5" s="195" t="s">
        <v>128</v>
      </c>
      <c r="D5" s="195" t="s">
        <v>128</v>
      </c>
      <c r="E5" s="78" t="s">
        <v>128</v>
      </c>
      <c r="F5" s="78" t="s">
        <v>128</v>
      </c>
      <c r="G5" s="78" t="s">
        <v>128</v>
      </c>
      <c r="H5" s="78" t="s">
        <v>128</v>
      </c>
      <c r="I5" s="78" t="s">
        <v>128</v>
      </c>
      <c r="J5" s="196" t="s">
        <v>19</v>
      </c>
      <c r="K5" s="196" t="s">
        <v>19</v>
      </c>
      <c r="L5" s="196" t="s">
        <v>19</v>
      </c>
      <c r="M5" s="76"/>
      <c r="N5" s="76"/>
      <c r="O5" s="76"/>
      <c r="P5" s="76"/>
      <c r="Q5" s="76"/>
      <c r="R5" s="76"/>
      <c r="S5" s="76"/>
    </row>
    <row r="6" spans="1:19" ht="14.25">
      <c r="A6" s="185" t="s">
        <v>35</v>
      </c>
      <c r="B6" s="186" t="s">
        <v>34</v>
      </c>
      <c r="C6" s="197" t="s">
        <v>34</v>
      </c>
      <c r="D6" s="197" t="s">
        <v>18</v>
      </c>
      <c r="E6" s="198" t="s">
        <v>18</v>
      </c>
      <c r="F6" s="198" t="s">
        <v>18</v>
      </c>
      <c r="G6" s="198" t="s">
        <v>18</v>
      </c>
      <c r="H6" s="198" t="s">
        <v>18</v>
      </c>
      <c r="I6" s="198" t="s">
        <v>18</v>
      </c>
      <c r="J6" s="199">
        <v>610530264</v>
      </c>
      <c r="K6" s="200">
        <v>9660853</v>
      </c>
      <c r="L6" s="199">
        <v>620191117</v>
      </c>
      <c r="M6" s="151"/>
      <c r="N6" s="151"/>
      <c r="O6" s="151"/>
      <c r="P6" s="151"/>
      <c r="Q6" s="151"/>
      <c r="R6" s="151"/>
      <c r="S6" s="151"/>
    </row>
    <row r="7" spans="1:19" ht="14.25">
      <c r="A7" s="161" t="s">
        <v>86</v>
      </c>
      <c r="B7" s="162" t="s">
        <v>129</v>
      </c>
      <c r="C7" s="197" t="s">
        <v>18</v>
      </c>
      <c r="D7" s="197" t="s">
        <v>129</v>
      </c>
      <c r="E7" s="198" t="s">
        <v>18</v>
      </c>
      <c r="F7" s="198" t="s">
        <v>18</v>
      </c>
      <c r="G7" s="198" t="s">
        <v>18</v>
      </c>
      <c r="H7" s="198" t="s">
        <v>18</v>
      </c>
      <c r="I7" s="198" t="s">
        <v>18</v>
      </c>
      <c r="J7" s="199">
        <v>610530264</v>
      </c>
      <c r="K7" s="200">
        <v>9660853</v>
      </c>
      <c r="L7" s="199">
        <v>620191117</v>
      </c>
      <c r="M7" s="151"/>
      <c r="N7" s="151"/>
      <c r="O7" s="151"/>
      <c r="P7" s="151"/>
      <c r="Q7" s="151"/>
      <c r="R7" s="151"/>
      <c r="S7" s="151"/>
    </row>
    <row r="8" spans="1:19" ht="14.25">
      <c r="A8" s="201" t="s">
        <v>130</v>
      </c>
      <c r="B8" s="202" t="s">
        <v>131</v>
      </c>
      <c r="C8" s="197" t="s">
        <v>18</v>
      </c>
      <c r="D8" s="197" t="s">
        <v>18</v>
      </c>
      <c r="E8" s="198" t="s">
        <v>131</v>
      </c>
      <c r="F8" s="198" t="s">
        <v>18</v>
      </c>
      <c r="G8" s="198" t="s">
        <v>18</v>
      </c>
      <c r="H8" s="198" t="s">
        <v>18</v>
      </c>
      <c r="I8" s="198" t="s">
        <v>18</v>
      </c>
      <c r="J8" s="199">
        <v>94592513</v>
      </c>
      <c r="K8" s="200">
        <v>-2554065</v>
      </c>
      <c r="L8" s="199">
        <v>92038448</v>
      </c>
      <c r="M8" s="151"/>
      <c r="N8" s="151"/>
      <c r="O8" s="151"/>
      <c r="P8" s="151"/>
      <c r="Q8" s="151"/>
      <c r="R8" s="151"/>
      <c r="S8" s="151"/>
    </row>
    <row r="9" spans="1:19" ht="14.25">
      <c r="A9" s="203" t="s">
        <v>132</v>
      </c>
      <c r="B9" s="204" t="s">
        <v>133</v>
      </c>
      <c r="C9" s="197" t="s">
        <v>18</v>
      </c>
      <c r="D9" s="197" t="s">
        <v>18</v>
      </c>
      <c r="E9" s="198" t="s">
        <v>18</v>
      </c>
      <c r="F9" s="198" t="s">
        <v>133</v>
      </c>
      <c r="G9" s="198" t="s">
        <v>18</v>
      </c>
      <c r="H9" s="198" t="s">
        <v>18</v>
      </c>
      <c r="I9" s="198" t="s">
        <v>18</v>
      </c>
      <c r="J9" s="199">
        <v>29039229</v>
      </c>
      <c r="K9" s="200">
        <v>-3634065</v>
      </c>
      <c r="L9" s="199">
        <v>25405164</v>
      </c>
      <c r="M9" s="151"/>
      <c r="N9" s="151"/>
      <c r="O9" s="151"/>
      <c r="P9" s="151"/>
      <c r="Q9" s="151"/>
      <c r="R9" s="151"/>
      <c r="S9" s="151"/>
    </row>
    <row r="10" spans="1:19" ht="15">
      <c r="A10" s="205" t="s">
        <v>63</v>
      </c>
      <c r="B10" s="206" t="s">
        <v>64</v>
      </c>
      <c r="C10" s="207" t="s">
        <v>18</v>
      </c>
      <c r="D10" s="207" t="s">
        <v>18</v>
      </c>
      <c r="E10" s="208" t="s">
        <v>18</v>
      </c>
      <c r="F10" s="208" t="s">
        <v>18</v>
      </c>
      <c r="G10" s="208" t="s">
        <v>64</v>
      </c>
      <c r="H10" s="208" t="s">
        <v>18</v>
      </c>
      <c r="I10" s="208" t="s">
        <v>18</v>
      </c>
      <c r="J10" s="209">
        <v>6000000</v>
      </c>
      <c r="K10" s="210">
        <v>-764065</v>
      </c>
      <c r="L10" s="209">
        <v>5235935</v>
      </c>
      <c r="M10" s="158"/>
      <c r="N10" s="158"/>
      <c r="O10" s="158"/>
      <c r="P10" s="158"/>
      <c r="Q10" s="158"/>
      <c r="R10" s="158"/>
      <c r="S10" s="158"/>
    </row>
    <row r="11" spans="1:19" ht="15">
      <c r="A11" s="211" t="s">
        <v>92</v>
      </c>
      <c r="B11" s="212" t="s">
        <v>93</v>
      </c>
      <c r="C11" s="213" t="s">
        <v>18</v>
      </c>
      <c r="D11" s="213" t="s">
        <v>18</v>
      </c>
      <c r="E11" s="214" t="s">
        <v>18</v>
      </c>
      <c r="F11" s="214" t="s">
        <v>18</v>
      </c>
      <c r="G11" s="214" t="s">
        <v>18</v>
      </c>
      <c r="H11" s="214" t="s">
        <v>93</v>
      </c>
      <c r="I11" s="214" t="s">
        <v>18</v>
      </c>
      <c r="J11" s="215">
        <v>6000000</v>
      </c>
      <c r="K11" s="216">
        <v>-764065</v>
      </c>
      <c r="L11" s="215">
        <v>5235935</v>
      </c>
      <c r="M11" s="217"/>
      <c r="N11" s="217"/>
      <c r="O11" s="217"/>
      <c r="P11" s="217"/>
      <c r="Q11" s="217"/>
      <c r="R11" s="217"/>
      <c r="S11" s="217"/>
    </row>
    <row r="12" spans="1:19" ht="15">
      <c r="A12" s="218" t="s">
        <v>96</v>
      </c>
      <c r="B12" s="212" t="s">
        <v>97</v>
      </c>
      <c r="C12" s="213" t="s">
        <v>18</v>
      </c>
      <c r="D12" s="213" t="s">
        <v>18</v>
      </c>
      <c r="E12" s="214" t="s">
        <v>18</v>
      </c>
      <c r="F12" s="214" t="s">
        <v>18</v>
      </c>
      <c r="G12" s="214" t="s">
        <v>18</v>
      </c>
      <c r="H12" s="214" t="s">
        <v>18</v>
      </c>
      <c r="I12" s="214" t="s">
        <v>97</v>
      </c>
      <c r="J12" s="219">
        <v>6000000</v>
      </c>
      <c r="K12" s="220">
        <v>-764065</v>
      </c>
      <c r="L12" s="219">
        <v>5235935</v>
      </c>
      <c r="M12" s="217"/>
      <c r="N12" s="217"/>
      <c r="O12" s="217"/>
      <c r="P12" s="217"/>
      <c r="Q12" s="217"/>
      <c r="R12" s="217"/>
      <c r="S12" s="217"/>
    </row>
    <row r="13" spans="1:19" ht="15">
      <c r="A13" s="205" t="s">
        <v>54</v>
      </c>
      <c r="B13" s="206" t="s">
        <v>55</v>
      </c>
      <c r="C13" s="207" t="s">
        <v>18</v>
      </c>
      <c r="D13" s="207" t="s">
        <v>18</v>
      </c>
      <c r="E13" s="208" t="s">
        <v>18</v>
      </c>
      <c r="F13" s="208" t="s">
        <v>18</v>
      </c>
      <c r="G13" s="208" t="s">
        <v>55</v>
      </c>
      <c r="H13" s="208" t="s">
        <v>18</v>
      </c>
      <c r="I13" s="208" t="s">
        <v>18</v>
      </c>
      <c r="J13" s="209">
        <v>11849388</v>
      </c>
      <c r="K13" s="210">
        <v>5430000</v>
      </c>
      <c r="L13" s="209">
        <v>17279388</v>
      </c>
      <c r="M13" s="158"/>
      <c r="N13" s="158"/>
      <c r="O13" s="158"/>
      <c r="P13" s="158"/>
      <c r="Q13" s="158"/>
      <c r="R13" s="158"/>
      <c r="S13" s="158"/>
    </row>
    <row r="14" spans="1:19" ht="15">
      <c r="A14" s="211" t="s">
        <v>92</v>
      </c>
      <c r="B14" s="212" t="s">
        <v>93</v>
      </c>
      <c r="C14" s="213" t="s">
        <v>18</v>
      </c>
      <c r="D14" s="213" t="s">
        <v>18</v>
      </c>
      <c r="E14" s="214" t="s">
        <v>18</v>
      </c>
      <c r="F14" s="214" t="s">
        <v>18</v>
      </c>
      <c r="G14" s="214" t="s">
        <v>18</v>
      </c>
      <c r="H14" s="214" t="s">
        <v>93</v>
      </c>
      <c r="I14" s="214" t="s">
        <v>18</v>
      </c>
      <c r="J14" s="215">
        <v>11849388</v>
      </c>
      <c r="K14" s="216">
        <v>5430000</v>
      </c>
      <c r="L14" s="215">
        <v>17279388</v>
      </c>
      <c r="M14" s="217"/>
      <c r="N14" s="217"/>
      <c r="O14" s="217"/>
      <c r="P14" s="217"/>
      <c r="Q14" s="217"/>
      <c r="R14" s="217"/>
      <c r="S14" s="217"/>
    </row>
    <row r="15" spans="1:19" ht="15">
      <c r="A15" s="218" t="s">
        <v>94</v>
      </c>
      <c r="B15" s="212" t="s">
        <v>95</v>
      </c>
      <c r="C15" s="213" t="s">
        <v>18</v>
      </c>
      <c r="D15" s="213" t="s">
        <v>18</v>
      </c>
      <c r="E15" s="214" t="s">
        <v>18</v>
      </c>
      <c r="F15" s="214" t="s">
        <v>18</v>
      </c>
      <c r="G15" s="214" t="s">
        <v>18</v>
      </c>
      <c r="H15" s="214" t="s">
        <v>18</v>
      </c>
      <c r="I15" s="214" t="s">
        <v>95</v>
      </c>
      <c r="J15" s="219">
        <v>79650</v>
      </c>
      <c r="K15" s="221" t="s">
        <v>18</v>
      </c>
      <c r="L15" s="219">
        <v>79650</v>
      </c>
      <c r="M15" s="217"/>
      <c r="N15" s="217"/>
      <c r="O15" s="217"/>
      <c r="P15" s="217"/>
      <c r="Q15" s="217"/>
      <c r="R15" s="217"/>
      <c r="S15" s="217"/>
    </row>
    <row r="16" spans="1:19" ht="15">
      <c r="A16" s="218" t="s">
        <v>96</v>
      </c>
      <c r="B16" s="212" t="s">
        <v>97</v>
      </c>
      <c r="C16" s="213" t="s">
        <v>18</v>
      </c>
      <c r="D16" s="213" t="s">
        <v>18</v>
      </c>
      <c r="E16" s="214" t="s">
        <v>18</v>
      </c>
      <c r="F16" s="214" t="s">
        <v>18</v>
      </c>
      <c r="G16" s="214" t="s">
        <v>18</v>
      </c>
      <c r="H16" s="214" t="s">
        <v>18</v>
      </c>
      <c r="I16" s="214" t="s">
        <v>97</v>
      </c>
      <c r="J16" s="219">
        <v>8743195</v>
      </c>
      <c r="K16" s="220">
        <v>4430000</v>
      </c>
      <c r="L16" s="219">
        <v>13173195</v>
      </c>
      <c r="M16" s="217"/>
      <c r="N16" s="217"/>
      <c r="O16" s="217"/>
      <c r="P16" s="217"/>
      <c r="Q16" s="217"/>
      <c r="R16" s="217"/>
      <c r="S16" s="217"/>
    </row>
    <row r="17" spans="1:19" ht="15">
      <c r="A17" s="218" t="s">
        <v>98</v>
      </c>
      <c r="B17" s="212" t="s">
        <v>99</v>
      </c>
      <c r="C17" s="213" t="s">
        <v>18</v>
      </c>
      <c r="D17" s="213" t="s">
        <v>18</v>
      </c>
      <c r="E17" s="214" t="s">
        <v>18</v>
      </c>
      <c r="F17" s="214" t="s">
        <v>18</v>
      </c>
      <c r="G17" s="214" t="s">
        <v>18</v>
      </c>
      <c r="H17" s="214" t="s">
        <v>18</v>
      </c>
      <c r="I17" s="214" t="s">
        <v>99</v>
      </c>
      <c r="J17" s="219">
        <v>3026543</v>
      </c>
      <c r="K17" s="220">
        <v>1000000</v>
      </c>
      <c r="L17" s="219">
        <v>4026543</v>
      </c>
      <c r="M17" s="217"/>
      <c r="N17" s="217"/>
      <c r="O17" s="217"/>
      <c r="P17" s="217"/>
      <c r="Q17" s="217"/>
      <c r="R17" s="217"/>
      <c r="S17" s="217"/>
    </row>
    <row r="18" spans="1:19" ht="15">
      <c r="A18" s="205" t="s">
        <v>49</v>
      </c>
      <c r="B18" s="206" t="s">
        <v>50</v>
      </c>
      <c r="C18" s="207" t="s">
        <v>18</v>
      </c>
      <c r="D18" s="207" t="s">
        <v>18</v>
      </c>
      <c r="E18" s="208" t="s">
        <v>18</v>
      </c>
      <c r="F18" s="208" t="s">
        <v>18</v>
      </c>
      <c r="G18" s="208" t="s">
        <v>50</v>
      </c>
      <c r="H18" s="208" t="s">
        <v>18</v>
      </c>
      <c r="I18" s="208" t="s">
        <v>18</v>
      </c>
      <c r="J18" s="209">
        <v>4113300</v>
      </c>
      <c r="K18" s="210">
        <v>-2300000</v>
      </c>
      <c r="L18" s="209">
        <v>1813300</v>
      </c>
      <c r="M18" s="158"/>
      <c r="N18" s="158"/>
      <c r="O18" s="158"/>
      <c r="P18" s="158"/>
      <c r="Q18" s="158"/>
      <c r="R18" s="158"/>
      <c r="S18" s="158"/>
    </row>
    <row r="19" spans="1:19" ht="15">
      <c r="A19" s="211" t="s">
        <v>92</v>
      </c>
      <c r="B19" s="212" t="s">
        <v>93</v>
      </c>
      <c r="C19" s="213" t="s">
        <v>18</v>
      </c>
      <c r="D19" s="213" t="s">
        <v>18</v>
      </c>
      <c r="E19" s="214" t="s">
        <v>18</v>
      </c>
      <c r="F19" s="214" t="s">
        <v>18</v>
      </c>
      <c r="G19" s="214" t="s">
        <v>18</v>
      </c>
      <c r="H19" s="214" t="s">
        <v>93</v>
      </c>
      <c r="I19" s="214" t="s">
        <v>18</v>
      </c>
      <c r="J19" s="215">
        <v>4113300</v>
      </c>
      <c r="K19" s="216">
        <v>-2300000</v>
      </c>
      <c r="L19" s="215">
        <v>1813300</v>
      </c>
      <c r="M19" s="217"/>
      <c r="N19" s="217"/>
      <c r="O19" s="217"/>
      <c r="P19" s="217"/>
      <c r="Q19" s="217"/>
      <c r="R19" s="217"/>
      <c r="S19" s="217"/>
    </row>
    <row r="20" spans="1:19" ht="15">
      <c r="A20" s="218" t="s">
        <v>96</v>
      </c>
      <c r="B20" s="212" t="s">
        <v>97</v>
      </c>
      <c r="C20" s="213" t="s">
        <v>18</v>
      </c>
      <c r="D20" s="213" t="s">
        <v>18</v>
      </c>
      <c r="E20" s="214" t="s">
        <v>18</v>
      </c>
      <c r="F20" s="214" t="s">
        <v>18</v>
      </c>
      <c r="G20" s="214" t="s">
        <v>18</v>
      </c>
      <c r="H20" s="214" t="s">
        <v>18</v>
      </c>
      <c r="I20" s="214" t="s">
        <v>97</v>
      </c>
      <c r="J20" s="219">
        <v>2013300</v>
      </c>
      <c r="K20" s="220">
        <v>-1800000</v>
      </c>
      <c r="L20" s="219">
        <v>213300</v>
      </c>
      <c r="M20" s="217"/>
      <c r="N20" s="217"/>
      <c r="O20" s="217"/>
      <c r="P20" s="217"/>
      <c r="Q20" s="217"/>
      <c r="R20" s="217"/>
      <c r="S20" s="217"/>
    </row>
    <row r="21" spans="1:19" ht="15">
      <c r="A21" s="218" t="s">
        <v>98</v>
      </c>
      <c r="B21" s="212" t="s">
        <v>99</v>
      </c>
      <c r="C21" s="213" t="s">
        <v>18</v>
      </c>
      <c r="D21" s="213" t="s">
        <v>18</v>
      </c>
      <c r="E21" s="214" t="s">
        <v>18</v>
      </c>
      <c r="F21" s="214" t="s">
        <v>18</v>
      </c>
      <c r="G21" s="214" t="s">
        <v>18</v>
      </c>
      <c r="H21" s="214" t="s">
        <v>18</v>
      </c>
      <c r="I21" s="214" t="s">
        <v>99</v>
      </c>
      <c r="J21" s="219">
        <v>2100000</v>
      </c>
      <c r="K21" s="220">
        <v>-500000</v>
      </c>
      <c r="L21" s="219">
        <v>1600000</v>
      </c>
      <c r="M21" s="217"/>
      <c r="N21" s="217"/>
      <c r="O21" s="217"/>
      <c r="P21" s="217"/>
      <c r="Q21" s="217"/>
      <c r="R21" s="217"/>
      <c r="S21" s="217"/>
    </row>
    <row r="22" spans="1:19" ht="15">
      <c r="A22" s="205" t="s">
        <v>51</v>
      </c>
      <c r="B22" s="206" t="s">
        <v>52</v>
      </c>
      <c r="C22" s="207" t="s">
        <v>18</v>
      </c>
      <c r="D22" s="207" t="s">
        <v>18</v>
      </c>
      <c r="E22" s="208" t="s">
        <v>18</v>
      </c>
      <c r="F22" s="208" t="s">
        <v>18</v>
      </c>
      <c r="G22" s="208" t="s">
        <v>52</v>
      </c>
      <c r="H22" s="208" t="s">
        <v>18</v>
      </c>
      <c r="I22" s="208" t="s">
        <v>18</v>
      </c>
      <c r="J22" s="209">
        <v>6000000</v>
      </c>
      <c r="K22" s="210">
        <v>-6000000</v>
      </c>
      <c r="L22" s="222" t="s">
        <v>18</v>
      </c>
      <c r="M22" s="158"/>
      <c r="N22" s="158"/>
      <c r="O22" s="158"/>
      <c r="P22" s="158"/>
      <c r="Q22" s="158"/>
      <c r="R22" s="158"/>
      <c r="S22" s="158"/>
    </row>
    <row r="23" spans="1:19" ht="15">
      <c r="A23" s="211" t="s">
        <v>92</v>
      </c>
      <c r="B23" s="212" t="s">
        <v>93</v>
      </c>
      <c r="C23" s="213" t="s">
        <v>18</v>
      </c>
      <c r="D23" s="213" t="s">
        <v>18</v>
      </c>
      <c r="E23" s="214" t="s">
        <v>18</v>
      </c>
      <c r="F23" s="214" t="s">
        <v>18</v>
      </c>
      <c r="G23" s="214" t="s">
        <v>18</v>
      </c>
      <c r="H23" s="214" t="s">
        <v>93</v>
      </c>
      <c r="I23" s="214" t="s">
        <v>18</v>
      </c>
      <c r="J23" s="215">
        <v>6000000</v>
      </c>
      <c r="K23" s="216">
        <v>-6000000</v>
      </c>
      <c r="L23" s="223" t="s">
        <v>18</v>
      </c>
      <c r="M23" s="217"/>
      <c r="N23" s="217"/>
      <c r="O23" s="217"/>
      <c r="P23" s="217"/>
      <c r="Q23" s="217"/>
      <c r="R23" s="217"/>
      <c r="S23" s="217"/>
    </row>
    <row r="24" spans="1:19" ht="15">
      <c r="A24" s="218" t="s">
        <v>96</v>
      </c>
      <c r="B24" s="212" t="s">
        <v>97</v>
      </c>
      <c r="C24" s="213" t="s">
        <v>18</v>
      </c>
      <c r="D24" s="213" t="s">
        <v>18</v>
      </c>
      <c r="E24" s="214" t="s">
        <v>18</v>
      </c>
      <c r="F24" s="214" t="s">
        <v>18</v>
      </c>
      <c r="G24" s="214" t="s">
        <v>18</v>
      </c>
      <c r="H24" s="214" t="s">
        <v>18</v>
      </c>
      <c r="I24" s="214" t="s">
        <v>97</v>
      </c>
      <c r="J24" s="219">
        <v>6000000</v>
      </c>
      <c r="K24" s="220">
        <v>-6000000</v>
      </c>
      <c r="L24" s="221" t="s">
        <v>18</v>
      </c>
      <c r="M24" s="217"/>
      <c r="N24" s="217"/>
      <c r="O24" s="217"/>
      <c r="P24" s="217"/>
      <c r="Q24" s="217"/>
      <c r="R24" s="217"/>
      <c r="S24" s="217"/>
    </row>
    <row r="25" spans="1:19" ht="15">
      <c r="A25" s="205" t="s">
        <v>60</v>
      </c>
      <c r="B25" s="206" t="s">
        <v>61</v>
      </c>
      <c r="C25" s="207" t="s">
        <v>18</v>
      </c>
      <c r="D25" s="207" t="s">
        <v>18</v>
      </c>
      <c r="E25" s="208" t="s">
        <v>18</v>
      </c>
      <c r="F25" s="208" t="s">
        <v>18</v>
      </c>
      <c r="G25" s="208" t="s">
        <v>61</v>
      </c>
      <c r="H25" s="208" t="s">
        <v>18</v>
      </c>
      <c r="I25" s="208" t="s">
        <v>18</v>
      </c>
      <c r="J25" s="209">
        <v>842161</v>
      </c>
      <c r="K25" s="222" t="s">
        <v>18</v>
      </c>
      <c r="L25" s="209">
        <v>842161</v>
      </c>
      <c r="M25" s="158"/>
      <c r="N25" s="158"/>
      <c r="O25" s="158"/>
      <c r="P25" s="158"/>
      <c r="Q25" s="158"/>
      <c r="R25" s="158"/>
      <c r="S25" s="158"/>
    </row>
    <row r="26" spans="1:19" ht="15">
      <c r="A26" s="211" t="s">
        <v>92</v>
      </c>
      <c r="B26" s="212" t="s">
        <v>93</v>
      </c>
      <c r="C26" s="213" t="s">
        <v>18</v>
      </c>
      <c r="D26" s="213" t="s">
        <v>18</v>
      </c>
      <c r="E26" s="214" t="s">
        <v>18</v>
      </c>
      <c r="F26" s="214" t="s">
        <v>18</v>
      </c>
      <c r="G26" s="214" t="s">
        <v>18</v>
      </c>
      <c r="H26" s="214" t="s">
        <v>93</v>
      </c>
      <c r="I26" s="214" t="s">
        <v>18</v>
      </c>
      <c r="J26" s="215">
        <v>842161</v>
      </c>
      <c r="K26" s="223" t="s">
        <v>18</v>
      </c>
      <c r="L26" s="215">
        <v>842161</v>
      </c>
      <c r="M26" s="217"/>
      <c r="N26" s="217"/>
      <c r="O26" s="217"/>
      <c r="P26" s="217"/>
      <c r="Q26" s="217"/>
      <c r="R26" s="217"/>
      <c r="S26" s="217"/>
    </row>
    <row r="27" spans="1:19" ht="15">
      <c r="A27" s="218" t="s">
        <v>96</v>
      </c>
      <c r="B27" s="212" t="s">
        <v>97</v>
      </c>
      <c r="C27" s="213" t="s">
        <v>18</v>
      </c>
      <c r="D27" s="213" t="s">
        <v>18</v>
      </c>
      <c r="E27" s="214" t="s">
        <v>18</v>
      </c>
      <c r="F27" s="214" t="s">
        <v>18</v>
      </c>
      <c r="G27" s="214" t="s">
        <v>18</v>
      </c>
      <c r="H27" s="214" t="s">
        <v>18</v>
      </c>
      <c r="I27" s="214" t="s">
        <v>97</v>
      </c>
      <c r="J27" s="219">
        <v>775800</v>
      </c>
      <c r="K27" s="221" t="s">
        <v>18</v>
      </c>
      <c r="L27" s="219">
        <v>775800</v>
      </c>
      <c r="M27" s="217"/>
      <c r="N27" s="217"/>
      <c r="O27" s="217"/>
      <c r="P27" s="217"/>
      <c r="Q27" s="217"/>
      <c r="R27" s="217"/>
      <c r="S27" s="217"/>
    </row>
    <row r="28" spans="1:19" ht="15">
      <c r="A28" s="218" t="s">
        <v>98</v>
      </c>
      <c r="B28" s="212" t="s">
        <v>99</v>
      </c>
      <c r="C28" s="213" t="s">
        <v>18</v>
      </c>
      <c r="D28" s="213" t="s">
        <v>18</v>
      </c>
      <c r="E28" s="214" t="s">
        <v>18</v>
      </c>
      <c r="F28" s="214" t="s">
        <v>18</v>
      </c>
      <c r="G28" s="214" t="s">
        <v>18</v>
      </c>
      <c r="H28" s="214" t="s">
        <v>18</v>
      </c>
      <c r="I28" s="214" t="s">
        <v>99</v>
      </c>
      <c r="J28" s="219">
        <v>66361</v>
      </c>
      <c r="K28" s="221" t="s">
        <v>18</v>
      </c>
      <c r="L28" s="219">
        <v>66361</v>
      </c>
      <c r="M28" s="217"/>
      <c r="N28" s="217"/>
      <c r="O28" s="217"/>
      <c r="P28" s="217"/>
      <c r="Q28" s="217"/>
      <c r="R28" s="217"/>
      <c r="S28" s="217"/>
    </row>
    <row r="29" spans="1:19" ht="15">
      <c r="A29" s="205" t="s">
        <v>68</v>
      </c>
      <c r="B29" s="206" t="s">
        <v>69</v>
      </c>
      <c r="C29" s="207" t="s">
        <v>18</v>
      </c>
      <c r="D29" s="207" t="s">
        <v>18</v>
      </c>
      <c r="E29" s="208" t="s">
        <v>18</v>
      </c>
      <c r="F29" s="208" t="s">
        <v>18</v>
      </c>
      <c r="G29" s="208" t="s">
        <v>134</v>
      </c>
      <c r="H29" s="208" t="s">
        <v>18</v>
      </c>
      <c r="I29" s="208" t="s">
        <v>18</v>
      </c>
      <c r="J29" s="209">
        <v>19900</v>
      </c>
      <c r="K29" s="222" t="s">
        <v>18</v>
      </c>
      <c r="L29" s="209">
        <v>19900</v>
      </c>
      <c r="M29" s="158"/>
      <c r="N29" s="158"/>
      <c r="O29" s="158"/>
      <c r="P29" s="158"/>
      <c r="Q29" s="158"/>
      <c r="R29" s="158"/>
      <c r="S29" s="158"/>
    </row>
    <row r="30" spans="1:19" ht="15">
      <c r="A30" s="211" t="s">
        <v>92</v>
      </c>
      <c r="B30" s="212" t="s">
        <v>93</v>
      </c>
      <c r="C30" s="213" t="s">
        <v>18</v>
      </c>
      <c r="D30" s="213" t="s">
        <v>18</v>
      </c>
      <c r="E30" s="214" t="s">
        <v>18</v>
      </c>
      <c r="F30" s="214" t="s">
        <v>18</v>
      </c>
      <c r="G30" s="214" t="s">
        <v>18</v>
      </c>
      <c r="H30" s="214" t="s">
        <v>93</v>
      </c>
      <c r="I30" s="214" t="s">
        <v>18</v>
      </c>
      <c r="J30" s="215">
        <v>19900</v>
      </c>
      <c r="K30" s="223" t="s">
        <v>18</v>
      </c>
      <c r="L30" s="215">
        <v>19900</v>
      </c>
      <c r="M30" s="217"/>
      <c r="N30" s="217"/>
      <c r="O30" s="217"/>
      <c r="P30" s="217"/>
      <c r="Q30" s="217"/>
      <c r="R30" s="217"/>
      <c r="S30" s="217"/>
    </row>
    <row r="31" spans="1:19" ht="15">
      <c r="A31" s="218" t="s">
        <v>96</v>
      </c>
      <c r="B31" s="212" t="s">
        <v>97</v>
      </c>
      <c r="C31" s="213" t="s">
        <v>18</v>
      </c>
      <c r="D31" s="213" t="s">
        <v>18</v>
      </c>
      <c r="E31" s="214" t="s">
        <v>18</v>
      </c>
      <c r="F31" s="214" t="s">
        <v>18</v>
      </c>
      <c r="G31" s="214" t="s">
        <v>18</v>
      </c>
      <c r="H31" s="214" t="s">
        <v>18</v>
      </c>
      <c r="I31" s="214" t="s">
        <v>97</v>
      </c>
      <c r="J31" s="219">
        <v>19900</v>
      </c>
      <c r="K31" s="221" t="s">
        <v>18</v>
      </c>
      <c r="L31" s="219">
        <v>19900</v>
      </c>
      <c r="M31" s="217"/>
      <c r="N31" s="217"/>
      <c r="O31" s="217"/>
      <c r="P31" s="217"/>
      <c r="Q31" s="217"/>
      <c r="R31" s="217"/>
      <c r="S31" s="217"/>
    </row>
    <row r="32" spans="1:19" ht="15">
      <c r="A32" s="205" t="s">
        <v>82</v>
      </c>
      <c r="B32" s="206" t="s">
        <v>83</v>
      </c>
      <c r="C32" s="207" t="s">
        <v>18</v>
      </c>
      <c r="D32" s="207" t="s">
        <v>18</v>
      </c>
      <c r="E32" s="208" t="s">
        <v>18</v>
      </c>
      <c r="F32" s="208" t="s">
        <v>18</v>
      </c>
      <c r="G32" s="208" t="s">
        <v>83</v>
      </c>
      <c r="H32" s="208" t="s">
        <v>18</v>
      </c>
      <c r="I32" s="208" t="s">
        <v>18</v>
      </c>
      <c r="J32" s="209">
        <v>214480</v>
      </c>
      <c r="K32" s="222" t="s">
        <v>18</v>
      </c>
      <c r="L32" s="209">
        <v>214480</v>
      </c>
      <c r="M32" s="158"/>
      <c r="N32" s="158"/>
      <c r="O32" s="158"/>
      <c r="P32" s="158"/>
      <c r="Q32" s="158"/>
      <c r="R32" s="158"/>
      <c r="S32" s="158"/>
    </row>
    <row r="33" spans="1:19" ht="15">
      <c r="A33" s="211" t="s">
        <v>92</v>
      </c>
      <c r="B33" s="212" t="s">
        <v>93</v>
      </c>
      <c r="C33" s="213" t="s">
        <v>18</v>
      </c>
      <c r="D33" s="213" t="s">
        <v>18</v>
      </c>
      <c r="E33" s="214" t="s">
        <v>18</v>
      </c>
      <c r="F33" s="214" t="s">
        <v>18</v>
      </c>
      <c r="G33" s="214" t="s">
        <v>18</v>
      </c>
      <c r="H33" s="214" t="s">
        <v>93</v>
      </c>
      <c r="I33" s="214" t="s">
        <v>18</v>
      </c>
      <c r="J33" s="215">
        <v>214480</v>
      </c>
      <c r="K33" s="223" t="s">
        <v>18</v>
      </c>
      <c r="L33" s="215">
        <v>214480</v>
      </c>
      <c r="M33" s="217"/>
      <c r="N33" s="217"/>
      <c r="O33" s="217"/>
      <c r="P33" s="217"/>
      <c r="Q33" s="217"/>
      <c r="R33" s="217"/>
      <c r="S33" s="217"/>
    </row>
    <row r="34" spans="1:19" ht="15">
      <c r="A34" s="218" t="s">
        <v>96</v>
      </c>
      <c r="B34" s="212" t="s">
        <v>97</v>
      </c>
      <c r="C34" s="213" t="s">
        <v>18</v>
      </c>
      <c r="D34" s="213" t="s">
        <v>18</v>
      </c>
      <c r="E34" s="214" t="s">
        <v>18</v>
      </c>
      <c r="F34" s="214" t="s">
        <v>18</v>
      </c>
      <c r="G34" s="214" t="s">
        <v>18</v>
      </c>
      <c r="H34" s="214" t="s">
        <v>18</v>
      </c>
      <c r="I34" s="214" t="s">
        <v>97</v>
      </c>
      <c r="J34" s="219">
        <v>214480</v>
      </c>
      <c r="K34" s="221" t="s">
        <v>18</v>
      </c>
      <c r="L34" s="219">
        <v>214480</v>
      </c>
      <c r="M34" s="217"/>
      <c r="N34" s="217"/>
      <c r="O34" s="217"/>
      <c r="P34" s="217"/>
      <c r="Q34" s="217"/>
      <c r="R34" s="217"/>
      <c r="S34" s="217"/>
    </row>
    <row r="35" spans="1:19" ht="14.25">
      <c r="A35" s="203" t="s">
        <v>135</v>
      </c>
      <c r="B35" s="204" t="s">
        <v>136</v>
      </c>
      <c r="C35" s="197" t="s">
        <v>18</v>
      </c>
      <c r="D35" s="197" t="s">
        <v>18</v>
      </c>
      <c r="E35" s="198" t="s">
        <v>18</v>
      </c>
      <c r="F35" s="198" t="s">
        <v>136</v>
      </c>
      <c r="G35" s="198" t="s">
        <v>18</v>
      </c>
      <c r="H35" s="198" t="s">
        <v>18</v>
      </c>
      <c r="I35" s="198" t="s">
        <v>18</v>
      </c>
      <c r="J35" s="199">
        <v>65553284</v>
      </c>
      <c r="K35" s="200">
        <v>1080000</v>
      </c>
      <c r="L35" s="199">
        <v>66633284</v>
      </c>
      <c r="M35" s="151"/>
      <c r="N35" s="151"/>
      <c r="O35" s="151"/>
      <c r="P35" s="151"/>
      <c r="Q35" s="151"/>
      <c r="R35" s="151"/>
      <c r="S35" s="151"/>
    </row>
    <row r="36" spans="1:19" ht="15">
      <c r="A36" s="205" t="s">
        <v>63</v>
      </c>
      <c r="B36" s="206" t="s">
        <v>64</v>
      </c>
      <c r="C36" s="207" t="s">
        <v>18</v>
      </c>
      <c r="D36" s="207" t="s">
        <v>18</v>
      </c>
      <c r="E36" s="208" t="s">
        <v>18</v>
      </c>
      <c r="F36" s="208" t="s">
        <v>18</v>
      </c>
      <c r="G36" s="208" t="s">
        <v>64</v>
      </c>
      <c r="H36" s="208" t="s">
        <v>18</v>
      </c>
      <c r="I36" s="208" t="s">
        <v>18</v>
      </c>
      <c r="J36" s="209">
        <v>25547705</v>
      </c>
      <c r="K36" s="210">
        <v>880000</v>
      </c>
      <c r="L36" s="209">
        <v>26427705</v>
      </c>
      <c r="M36" s="158"/>
      <c r="N36" s="158"/>
      <c r="O36" s="158"/>
      <c r="P36" s="158"/>
      <c r="Q36" s="158"/>
      <c r="R36" s="158"/>
      <c r="S36" s="158"/>
    </row>
    <row r="37" spans="1:19" ht="15">
      <c r="A37" s="211" t="s">
        <v>76</v>
      </c>
      <c r="B37" s="212" t="s">
        <v>77</v>
      </c>
      <c r="C37" s="213" t="s">
        <v>18</v>
      </c>
      <c r="D37" s="213" t="s">
        <v>18</v>
      </c>
      <c r="E37" s="214" t="s">
        <v>18</v>
      </c>
      <c r="F37" s="214" t="s">
        <v>18</v>
      </c>
      <c r="G37" s="214" t="s">
        <v>18</v>
      </c>
      <c r="H37" s="214" t="s">
        <v>77</v>
      </c>
      <c r="I37" s="214" t="s">
        <v>18</v>
      </c>
      <c r="J37" s="215">
        <v>20972</v>
      </c>
      <c r="K37" s="223" t="s">
        <v>18</v>
      </c>
      <c r="L37" s="215">
        <v>20972</v>
      </c>
      <c r="M37" s="217"/>
      <c r="N37" s="217"/>
      <c r="O37" s="217"/>
      <c r="P37" s="217"/>
      <c r="Q37" s="217"/>
      <c r="R37" s="217"/>
      <c r="S37" s="217"/>
    </row>
    <row r="38" spans="1:19" ht="15">
      <c r="A38" s="218" t="s">
        <v>80</v>
      </c>
      <c r="B38" s="212" t="s">
        <v>81</v>
      </c>
      <c r="C38" s="213" t="s">
        <v>18</v>
      </c>
      <c r="D38" s="213" t="s">
        <v>18</v>
      </c>
      <c r="E38" s="214" t="s">
        <v>18</v>
      </c>
      <c r="F38" s="214" t="s">
        <v>18</v>
      </c>
      <c r="G38" s="214" t="s">
        <v>18</v>
      </c>
      <c r="H38" s="214" t="s">
        <v>18</v>
      </c>
      <c r="I38" s="214" t="s">
        <v>81</v>
      </c>
      <c r="J38" s="219">
        <v>20972</v>
      </c>
      <c r="K38" s="221" t="s">
        <v>18</v>
      </c>
      <c r="L38" s="219">
        <v>20972</v>
      </c>
      <c r="M38" s="217"/>
      <c r="N38" s="217"/>
      <c r="O38" s="217"/>
      <c r="P38" s="217"/>
      <c r="Q38" s="217"/>
      <c r="R38" s="217"/>
      <c r="S38" s="217"/>
    </row>
    <row r="39" spans="1:19" ht="15">
      <c r="A39" s="211" t="s">
        <v>92</v>
      </c>
      <c r="B39" s="212" t="s">
        <v>93</v>
      </c>
      <c r="C39" s="213" t="s">
        <v>18</v>
      </c>
      <c r="D39" s="213" t="s">
        <v>18</v>
      </c>
      <c r="E39" s="214" t="s">
        <v>18</v>
      </c>
      <c r="F39" s="214" t="s">
        <v>18</v>
      </c>
      <c r="G39" s="214" t="s">
        <v>18</v>
      </c>
      <c r="H39" s="214" t="s">
        <v>93</v>
      </c>
      <c r="I39" s="214" t="s">
        <v>18</v>
      </c>
      <c r="J39" s="215">
        <v>25526733</v>
      </c>
      <c r="K39" s="216">
        <v>880000</v>
      </c>
      <c r="L39" s="215">
        <v>26406733</v>
      </c>
      <c r="M39" s="217"/>
      <c r="N39" s="217"/>
      <c r="O39" s="217"/>
      <c r="P39" s="217"/>
      <c r="Q39" s="217"/>
      <c r="R39" s="217"/>
      <c r="S39" s="217"/>
    </row>
    <row r="40" spans="1:19" ht="15">
      <c r="A40" s="218" t="s">
        <v>98</v>
      </c>
      <c r="B40" s="212" t="s">
        <v>99</v>
      </c>
      <c r="C40" s="213" t="s">
        <v>18</v>
      </c>
      <c r="D40" s="213" t="s">
        <v>18</v>
      </c>
      <c r="E40" s="214" t="s">
        <v>18</v>
      </c>
      <c r="F40" s="214" t="s">
        <v>18</v>
      </c>
      <c r="G40" s="214" t="s">
        <v>18</v>
      </c>
      <c r="H40" s="214" t="s">
        <v>18</v>
      </c>
      <c r="I40" s="214" t="s">
        <v>99</v>
      </c>
      <c r="J40" s="219">
        <v>25526733</v>
      </c>
      <c r="K40" s="220">
        <v>880000</v>
      </c>
      <c r="L40" s="219">
        <v>26406733</v>
      </c>
      <c r="M40" s="217"/>
      <c r="N40" s="217"/>
      <c r="O40" s="217"/>
      <c r="P40" s="217"/>
      <c r="Q40" s="217"/>
      <c r="R40" s="217"/>
      <c r="S40" s="217"/>
    </row>
    <row r="41" spans="1:19" ht="15">
      <c r="A41" s="205" t="s">
        <v>82</v>
      </c>
      <c r="B41" s="206" t="s">
        <v>83</v>
      </c>
      <c r="C41" s="207" t="s">
        <v>18</v>
      </c>
      <c r="D41" s="207" t="s">
        <v>18</v>
      </c>
      <c r="E41" s="208" t="s">
        <v>18</v>
      </c>
      <c r="F41" s="208" t="s">
        <v>18</v>
      </c>
      <c r="G41" s="208" t="s">
        <v>83</v>
      </c>
      <c r="H41" s="208" t="s">
        <v>18</v>
      </c>
      <c r="I41" s="208" t="s">
        <v>18</v>
      </c>
      <c r="J41" s="209">
        <v>40005579</v>
      </c>
      <c r="K41" s="210">
        <v>200000</v>
      </c>
      <c r="L41" s="209">
        <v>40205579</v>
      </c>
      <c r="M41" s="158"/>
      <c r="N41" s="158"/>
      <c r="O41" s="158"/>
      <c r="P41" s="158"/>
      <c r="Q41" s="158"/>
      <c r="R41" s="158"/>
      <c r="S41" s="158"/>
    </row>
    <row r="42" spans="1:19" ht="15">
      <c r="A42" s="211" t="s">
        <v>76</v>
      </c>
      <c r="B42" s="212" t="s">
        <v>77</v>
      </c>
      <c r="C42" s="213" t="s">
        <v>18</v>
      </c>
      <c r="D42" s="213" t="s">
        <v>18</v>
      </c>
      <c r="E42" s="214" t="s">
        <v>18</v>
      </c>
      <c r="F42" s="214" t="s">
        <v>18</v>
      </c>
      <c r="G42" s="214" t="s">
        <v>18</v>
      </c>
      <c r="H42" s="214" t="s">
        <v>77</v>
      </c>
      <c r="I42" s="214" t="s">
        <v>18</v>
      </c>
      <c r="J42" s="215">
        <v>55322</v>
      </c>
      <c r="K42" s="223" t="s">
        <v>18</v>
      </c>
      <c r="L42" s="215">
        <v>55322</v>
      </c>
      <c r="M42" s="217"/>
      <c r="N42" s="217"/>
      <c r="O42" s="217"/>
      <c r="P42" s="217"/>
      <c r="Q42" s="217"/>
      <c r="R42" s="217"/>
      <c r="S42" s="217"/>
    </row>
    <row r="43" spans="1:19" ht="15">
      <c r="A43" s="218" t="s">
        <v>80</v>
      </c>
      <c r="B43" s="212" t="s">
        <v>81</v>
      </c>
      <c r="C43" s="213" t="s">
        <v>18</v>
      </c>
      <c r="D43" s="213" t="s">
        <v>18</v>
      </c>
      <c r="E43" s="214" t="s">
        <v>18</v>
      </c>
      <c r="F43" s="214" t="s">
        <v>18</v>
      </c>
      <c r="G43" s="214" t="s">
        <v>18</v>
      </c>
      <c r="H43" s="214" t="s">
        <v>18</v>
      </c>
      <c r="I43" s="214" t="s">
        <v>81</v>
      </c>
      <c r="J43" s="219">
        <v>55322</v>
      </c>
      <c r="K43" s="221" t="s">
        <v>18</v>
      </c>
      <c r="L43" s="219">
        <v>55322</v>
      </c>
      <c r="M43" s="217"/>
      <c r="N43" s="217"/>
      <c r="O43" s="217"/>
      <c r="P43" s="217"/>
      <c r="Q43" s="217"/>
      <c r="R43" s="217"/>
      <c r="S43" s="217"/>
    </row>
    <row r="44" spans="1:19" ht="15">
      <c r="A44" s="211" t="s">
        <v>92</v>
      </c>
      <c r="B44" s="212" t="s">
        <v>93</v>
      </c>
      <c r="C44" s="213" t="s">
        <v>18</v>
      </c>
      <c r="D44" s="213" t="s">
        <v>18</v>
      </c>
      <c r="E44" s="214" t="s">
        <v>18</v>
      </c>
      <c r="F44" s="214" t="s">
        <v>18</v>
      </c>
      <c r="G44" s="214" t="s">
        <v>18</v>
      </c>
      <c r="H44" s="214" t="s">
        <v>93</v>
      </c>
      <c r="I44" s="214" t="s">
        <v>18</v>
      </c>
      <c r="J44" s="215">
        <v>39950257</v>
      </c>
      <c r="K44" s="216">
        <v>200000</v>
      </c>
      <c r="L44" s="215">
        <v>40150257</v>
      </c>
      <c r="M44" s="217"/>
      <c r="N44" s="217"/>
      <c r="O44" s="217"/>
      <c r="P44" s="217"/>
      <c r="Q44" s="217"/>
      <c r="R44" s="217"/>
      <c r="S44" s="217"/>
    </row>
    <row r="45" spans="1:19" ht="15">
      <c r="A45" s="218" t="s">
        <v>98</v>
      </c>
      <c r="B45" s="212" t="s">
        <v>99</v>
      </c>
      <c r="C45" s="213" t="s">
        <v>18</v>
      </c>
      <c r="D45" s="213" t="s">
        <v>18</v>
      </c>
      <c r="E45" s="214" t="s">
        <v>18</v>
      </c>
      <c r="F45" s="214" t="s">
        <v>18</v>
      </c>
      <c r="G45" s="214" t="s">
        <v>18</v>
      </c>
      <c r="H45" s="214" t="s">
        <v>18</v>
      </c>
      <c r="I45" s="214" t="s">
        <v>99</v>
      </c>
      <c r="J45" s="219">
        <v>39950257</v>
      </c>
      <c r="K45" s="220">
        <v>200000</v>
      </c>
      <c r="L45" s="219">
        <v>40150257</v>
      </c>
      <c r="M45" s="217"/>
      <c r="N45" s="217"/>
      <c r="O45" s="217"/>
      <c r="P45" s="217"/>
      <c r="Q45" s="217"/>
      <c r="R45" s="217"/>
      <c r="S45" s="217"/>
    </row>
    <row r="46" spans="1:19" ht="14.25">
      <c r="A46" s="201" t="s">
        <v>137</v>
      </c>
      <c r="B46" s="202" t="s">
        <v>138</v>
      </c>
      <c r="C46" s="197" t="s">
        <v>18</v>
      </c>
      <c r="D46" s="197" t="s">
        <v>18</v>
      </c>
      <c r="E46" s="198" t="s">
        <v>138</v>
      </c>
      <c r="F46" s="198" t="s">
        <v>18</v>
      </c>
      <c r="G46" s="198" t="s">
        <v>18</v>
      </c>
      <c r="H46" s="198" t="s">
        <v>18</v>
      </c>
      <c r="I46" s="198" t="s">
        <v>18</v>
      </c>
      <c r="J46" s="199">
        <v>515937751</v>
      </c>
      <c r="K46" s="200">
        <v>12214918</v>
      </c>
      <c r="L46" s="199">
        <v>528152669</v>
      </c>
      <c r="M46" s="151"/>
      <c r="N46" s="151"/>
      <c r="O46" s="151"/>
      <c r="P46" s="151"/>
      <c r="Q46" s="151"/>
      <c r="R46" s="151"/>
      <c r="S46" s="151"/>
    </row>
    <row r="47" spans="1:19" ht="14.25">
      <c r="A47" s="203" t="s">
        <v>139</v>
      </c>
      <c r="B47" s="204" t="s">
        <v>140</v>
      </c>
      <c r="C47" s="197" t="s">
        <v>18</v>
      </c>
      <c r="D47" s="197" t="s">
        <v>18</v>
      </c>
      <c r="E47" s="198" t="s">
        <v>18</v>
      </c>
      <c r="F47" s="198" t="s">
        <v>140</v>
      </c>
      <c r="G47" s="198" t="s">
        <v>18</v>
      </c>
      <c r="H47" s="198" t="s">
        <v>18</v>
      </c>
      <c r="I47" s="198" t="s">
        <v>18</v>
      </c>
      <c r="J47" s="199">
        <v>515473486</v>
      </c>
      <c r="K47" s="200">
        <v>12096859</v>
      </c>
      <c r="L47" s="199">
        <v>527570345</v>
      </c>
      <c r="M47" s="151"/>
      <c r="N47" s="151"/>
      <c r="O47" s="151"/>
      <c r="P47" s="151"/>
      <c r="Q47" s="151"/>
      <c r="R47" s="151"/>
      <c r="S47" s="151"/>
    </row>
    <row r="48" spans="1:19" ht="15">
      <c r="A48" s="205" t="s">
        <v>63</v>
      </c>
      <c r="B48" s="206" t="s">
        <v>64</v>
      </c>
      <c r="C48" s="207" t="s">
        <v>18</v>
      </c>
      <c r="D48" s="207" t="s">
        <v>18</v>
      </c>
      <c r="E48" s="208" t="s">
        <v>18</v>
      </c>
      <c r="F48" s="208" t="s">
        <v>18</v>
      </c>
      <c r="G48" s="208" t="s">
        <v>64</v>
      </c>
      <c r="H48" s="208" t="s">
        <v>18</v>
      </c>
      <c r="I48" s="208" t="s">
        <v>18</v>
      </c>
      <c r="J48" s="209">
        <v>2657374</v>
      </c>
      <c r="K48" s="222" t="s">
        <v>18</v>
      </c>
      <c r="L48" s="209">
        <v>2657374</v>
      </c>
      <c r="M48" s="158"/>
      <c r="N48" s="158"/>
      <c r="O48" s="158"/>
      <c r="P48" s="158"/>
      <c r="Q48" s="158"/>
      <c r="R48" s="158"/>
      <c r="S48" s="158"/>
    </row>
    <row r="49" spans="1:19" ht="15">
      <c r="A49" s="211" t="s">
        <v>76</v>
      </c>
      <c r="B49" s="212" t="s">
        <v>77</v>
      </c>
      <c r="C49" s="213" t="s">
        <v>18</v>
      </c>
      <c r="D49" s="213" t="s">
        <v>18</v>
      </c>
      <c r="E49" s="214" t="s">
        <v>18</v>
      </c>
      <c r="F49" s="214" t="s">
        <v>18</v>
      </c>
      <c r="G49" s="214" t="s">
        <v>18</v>
      </c>
      <c r="H49" s="214" t="s">
        <v>77</v>
      </c>
      <c r="I49" s="214" t="s">
        <v>18</v>
      </c>
      <c r="J49" s="215">
        <v>2657374</v>
      </c>
      <c r="K49" s="223" t="s">
        <v>18</v>
      </c>
      <c r="L49" s="215">
        <v>2657374</v>
      </c>
      <c r="M49" s="217"/>
      <c r="N49" s="217"/>
      <c r="O49" s="217"/>
      <c r="P49" s="217"/>
      <c r="Q49" s="217"/>
      <c r="R49" s="217"/>
      <c r="S49" s="217"/>
    </row>
    <row r="50" spans="1:19" ht="15">
      <c r="A50" s="218" t="s">
        <v>54</v>
      </c>
      <c r="B50" s="212" t="s">
        <v>79</v>
      </c>
      <c r="C50" s="213" t="s">
        <v>18</v>
      </c>
      <c r="D50" s="213" t="s">
        <v>18</v>
      </c>
      <c r="E50" s="214" t="s">
        <v>18</v>
      </c>
      <c r="F50" s="214" t="s">
        <v>18</v>
      </c>
      <c r="G50" s="214" t="s">
        <v>18</v>
      </c>
      <c r="H50" s="214" t="s">
        <v>18</v>
      </c>
      <c r="I50" s="214" t="s">
        <v>79</v>
      </c>
      <c r="J50" s="219">
        <v>3684</v>
      </c>
      <c r="K50" s="221" t="s">
        <v>18</v>
      </c>
      <c r="L50" s="219">
        <v>3684</v>
      </c>
      <c r="M50" s="217"/>
      <c r="N50" s="217"/>
      <c r="O50" s="217"/>
      <c r="P50" s="217"/>
      <c r="Q50" s="217"/>
      <c r="R50" s="217"/>
      <c r="S50" s="217"/>
    </row>
    <row r="51" spans="1:19" ht="15">
      <c r="A51" s="218" t="s">
        <v>80</v>
      </c>
      <c r="B51" s="212" t="s">
        <v>81</v>
      </c>
      <c r="C51" s="213" t="s">
        <v>18</v>
      </c>
      <c r="D51" s="213" t="s">
        <v>18</v>
      </c>
      <c r="E51" s="214" t="s">
        <v>18</v>
      </c>
      <c r="F51" s="214" t="s">
        <v>18</v>
      </c>
      <c r="G51" s="214" t="s">
        <v>18</v>
      </c>
      <c r="H51" s="214" t="s">
        <v>18</v>
      </c>
      <c r="I51" s="214" t="s">
        <v>81</v>
      </c>
      <c r="J51" s="219">
        <v>2653690</v>
      </c>
      <c r="K51" s="221" t="s">
        <v>18</v>
      </c>
      <c r="L51" s="219">
        <v>2653690</v>
      </c>
      <c r="M51" s="217"/>
      <c r="N51" s="217"/>
      <c r="O51" s="217"/>
      <c r="P51" s="217"/>
      <c r="Q51" s="217"/>
      <c r="R51" s="217"/>
      <c r="S51" s="217"/>
    </row>
    <row r="52" spans="1:19" ht="15">
      <c r="A52" s="205" t="s">
        <v>54</v>
      </c>
      <c r="B52" s="206" t="s">
        <v>55</v>
      </c>
      <c r="C52" s="207" t="s">
        <v>18</v>
      </c>
      <c r="D52" s="207" t="s">
        <v>18</v>
      </c>
      <c r="E52" s="208" t="s">
        <v>18</v>
      </c>
      <c r="F52" s="208" t="s">
        <v>18</v>
      </c>
      <c r="G52" s="208" t="s">
        <v>55</v>
      </c>
      <c r="H52" s="208" t="s">
        <v>18</v>
      </c>
      <c r="I52" s="208" t="s">
        <v>18</v>
      </c>
      <c r="J52" s="209">
        <v>5310845</v>
      </c>
      <c r="K52" s="222" t="s">
        <v>18</v>
      </c>
      <c r="L52" s="209">
        <v>5310845</v>
      </c>
      <c r="M52" s="158"/>
      <c r="N52" s="158"/>
      <c r="O52" s="158"/>
      <c r="P52" s="158"/>
      <c r="Q52" s="158"/>
      <c r="R52" s="158"/>
      <c r="S52" s="158"/>
    </row>
    <row r="53" spans="1:19" ht="15">
      <c r="A53" s="211" t="s">
        <v>76</v>
      </c>
      <c r="B53" s="212" t="s">
        <v>77</v>
      </c>
      <c r="C53" s="213" t="s">
        <v>18</v>
      </c>
      <c r="D53" s="213" t="s">
        <v>18</v>
      </c>
      <c r="E53" s="214" t="s">
        <v>18</v>
      </c>
      <c r="F53" s="214" t="s">
        <v>18</v>
      </c>
      <c r="G53" s="214" t="s">
        <v>18</v>
      </c>
      <c r="H53" s="214" t="s">
        <v>77</v>
      </c>
      <c r="I53" s="214" t="s">
        <v>18</v>
      </c>
      <c r="J53" s="215">
        <v>5001895</v>
      </c>
      <c r="K53" s="223" t="s">
        <v>18</v>
      </c>
      <c r="L53" s="215">
        <v>5001895</v>
      </c>
      <c r="M53" s="217"/>
      <c r="N53" s="217"/>
      <c r="O53" s="217"/>
      <c r="P53" s="217"/>
      <c r="Q53" s="217"/>
      <c r="R53" s="217"/>
      <c r="S53" s="217"/>
    </row>
    <row r="54" spans="1:19" ht="15">
      <c r="A54" s="218" t="s">
        <v>54</v>
      </c>
      <c r="B54" s="212" t="s">
        <v>79</v>
      </c>
      <c r="C54" s="213" t="s">
        <v>18</v>
      </c>
      <c r="D54" s="213" t="s">
        <v>18</v>
      </c>
      <c r="E54" s="214" t="s">
        <v>18</v>
      </c>
      <c r="F54" s="214" t="s">
        <v>18</v>
      </c>
      <c r="G54" s="214" t="s">
        <v>18</v>
      </c>
      <c r="H54" s="214" t="s">
        <v>18</v>
      </c>
      <c r="I54" s="214" t="s">
        <v>79</v>
      </c>
      <c r="J54" s="219"/>
      <c r="K54" s="220">
        <v>2560000</v>
      </c>
      <c r="L54" s="219">
        <v>2560000</v>
      </c>
      <c r="M54" s="217"/>
      <c r="N54" s="217"/>
      <c r="O54" s="217"/>
      <c r="P54" s="217"/>
      <c r="Q54" s="217"/>
      <c r="R54" s="217"/>
      <c r="S54" s="217"/>
    </row>
    <row r="55" spans="1:19" ht="15">
      <c r="A55" s="218" t="s">
        <v>80</v>
      </c>
      <c r="B55" s="212" t="s">
        <v>81</v>
      </c>
      <c r="C55" s="213" t="s">
        <v>18</v>
      </c>
      <c r="D55" s="213" t="s">
        <v>18</v>
      </c>
      <c r="E55" s="214" t="s">
        <v>18</v>
      </c>
      <c r="F55" s="214" t="s">
        <v>18</v>
      </c>
      <c r="G55" s="214" t="s">
        <v>18</v>
      </c>
      <c r="H55" s="214" t="s">
        <v>18</v>
      </c>
      <c r="I55" s="214" t="s">
        <v>81</v>
      </c>
      <c r="J55" s="219">
        <v>4618970</v>
      </c>
      <c r="K55" s="220">
        <v>-2760000</v>
      </c>
      <c r="L55" s="219">
        <v>1858970</v>
      </c>
      <c r="M55" s="217"/>
      <c r="N55" s="217"/>
      <c r="O55" s="217"/>
      <c r="P55" s="217"/>
      <c r="Q55" s="217"/>
      <c r="R55" s="217"/>
      <c r="S55" s="217"/>
    </row>
    <row r="56" spans="1:19" ht="15">
      <c r="A56" s="218" t="s">
        <v>84</v>
      </c>
      <c r="B56" s="212" t="s">
        <v>85</v>
      </c>
      <c r="C56" s="213" t="s">
        <v>18</v>
      </c>
      <c r="D56" s="213" t="s">
        <v>18</v>
      </c>
      <c r="E56" s="214" t="s">
        <v>18</v>
      </c>
      <c r="F56" s="214" t="s">
        <v>18</v>
      </c>
      <c r="G56" s="214" t="s">
        <v>18</v>
      </c>
      <c r="H56" s="214" t="s">
        <v>18</v>
      </c>
      <c r="I56" s="214" t="s">
        <v>85</v>
      </c>
      <c r="J56" s="219">
        <v>83925</v>
      </c>
      <c r="K56" s="220">
        <v>150000</v>
      </c>
      <c r="L56" s="219">
        <v>233925</v>
      </c>
      <c r="M56" s="217"/>
      <c r="N56" s="217"/>
      <c r="O56" s="217"/>
      <c r="P56" s="217"/>
      <c r="Q56" s="217"/>
      <c r="R56" s="217"/>
      <c r="S56" s="217"/>
    </row>
    <row r="57" spans="1:19" ht="15">
      <c r="A57" s="218" t="s">
        <v>88</v>
      </c>
      <c r="B57" s="212" t="s">
        <v>89</v>
      </c>
      <c r="C57" s="213" t="s">
        <v>18</v>
      </c>
      <c r="D57" s="213" t="s">
        <v>18</v>
      </c>
      <c r="E57" s="214" t="s">
        <v>18</v>
      </c>
      <c r="F57" s="214" t="s">
        <v>18</v>
      </c>
      <c r="G57" s="214" t="s">
        <v>18</v>
      </c>
      <c r="H57" s="214" t="s">
        <v>18</v>
      </c>
      <c r="I57" s="214" t="s">
        <v>141</v>
      </c>
      <c r="J57" s="219">
        <v>100000</v>
      </c>
      <c r="K57" s="224" t="s">
        <v>18</v>
      </c>
      <c r="L57" s="219">
        <v>100000</v>
      </c>
      <c r="M57" s="217"/>
      <c r="N57" s="217"/>
      <c r="O57" s="217"/>
      <c r="P57" s="217"/>
      <c r="Q57" s="217"/>
      <c r="R57" s="217"/>
      <c r="S57" s="217"/>
    </row>
    <row r="58" spans="1:19" ht="15">
      <c r="A58" s="218" t="s">
        <v>90</v>
      </c>
      <c r="B58" s="212" t="s">
        <v>91</v>
      </c>
      <c r="C58" s="213" t="s">
        <v>18</v>
      </c>
      <c r="D58" s="213" t="s">
        <v>18</v>
      </c>
      <c r="E58" s="214" t="s">
        <v>18</v>
      </c>
      <c r="F58" s="214" t="s">
        <v>18</v>
      </c>
      <c r="G58" s="214" t="s">
        <v>18</v>
      </c>
      <c r="H58" s="214" t="s">
        <v>18</v>
      </c>
      <c r="I58" s="214" t="s">
        <v>91</v>
      </c>
      <c r="J58" s="219">
        <v>199000</v>
      </c>
      <c r="K58" s="220">
        <v>50000</v>
      </c>
      <c r="L58" s="219">
        <v>249000</v>
      </c>
      <c r="M58" s="217"/>
      <c r="N58" s="217"/>
      <c r="O58" s="217"/>
      <c r="P58" s="217"/>
      <c r="Q58" s="217"/>
      <c r="R58" s="217"/>
      <c r="S58" s="217"/>
    </row>
    <row r="59" spans="1:19" ht="15">
      <c r="A59" s="211" t="s">
        <v>92</v>
      </c>
      <c r="B59" s="212" t="s">
        <v>93</v>
      </c>
      <c r="C59" s="213" t="s">
        <v>18</v>
      </c>
      <c r="D59" s="213" t="s">
        <v>18</v>
      </c>
      <c r="E59" s="214" t="s">
        <v>18</v>
      </c>
      <c r="F59" s="214" t="s">
        <v>18</v>
      </c>
      <c r="G59" s="214" t="s">
        <v>18</v>
      </c>
      <c r="H59" s="214" t="s">
        <v>93</v>
      </c>
      <c r="I59" s="214" t="s">
        <v>18</v>
      </c>
      <c r="J59" s="215">
        <v>68950</v>
      </c>
      <c r="K59" s="223" t="s">
        <v>18</v>
      </c>
      <c r="L59" s="215">
        <v>68950</v>
      </c>
      <c r="M59" s="217"/>
      <c r="N59" s="217"/>
      <c r="O59" s="217"/>
      <c r="P59" s="217"/>
      <c r="Q59" s="217"/>
      <c r="R59" s="217"/>
      <c r="S59" s="217"/>
    </row>
    <row r="60" spans="1:19" ht="15">
      <c r="A60" s="218" t="s">
        <v>96</v>
      </c>
      <c r="B60" s="212" t="s">
        <v>97</v>
      </c>
      <c r="C60" s="213" t="s">
        <v>18</v>
      </c>
      <c r="D60" s="213" t="s">
        <v>18</v>
      </c>
      <c r="E60" s="214" t="s">
        <v>18</v>
      </c>
      <c r="F60" s="214" t="s">
        <v>18</v>
      </c>
      <c r="G60" s="214" t="s">
        <v>18</v>
      </c>
      <c r="H60" s="214" t="s">
        <v>18</v>
      </c>
      <c r="I60" s="214" t="s">
        <v>97</v>
      </c>
      <c r="J60" s="219">
        <v>68950</v>
      </c>
      <c r="K60" s="221" t="s">
        <v>18</v>
      </c>
      <c r="L60" s="219">
        <v>68950</v>
      </c>
      <c r="M60" s="217"/>
      <c r="N60" s="217"/>
      <c r="O60" s="217"/>
      <c r="P60" s="217"/>
      <c r="Q60" s="217"/>
      <c r="R60" s="217"/>
      <c r="S60" s="217"/>
    </row>
    <row r="61" spans="1:19" ht="15">
      <c r="A61" s="211" t="s">
        <v>102</v>
      </c>
      <c r="B61" s="212" t="s">
        <v>103</v>
      </c>
      <c r="C61" s="213" t="s">
        <v>18</v>
      </c>
      <c r="D61" s="213" t="s">
        <v>18</v>
      </c>
      <c r="E61" s="214" t="s">
        <v>18</v>
      </c>
      <c r="F61" s="214" t="s">
        <v>18</v>
      </c>
      <c r="G61" s="214" t="s">
        <v>18</v>
      </c>
      <c r="H61" s="214" t="s">
        <v>103</v>
      </c>
      <c r="I61" s="214" t="s">
        <v>18</v>
      </c>
      <c r="J61" s="215">
        <v>240000</v>
      </c>
      <c r="K61" s="223" t="s">
        <v>18</v>
      </c>
      <c r="L61" s="215">
        <v>240000</v>
      </c>
      <c r="M61" s="217"/>
      <c r="N61" s="217"/>
      <c r="O61" s="217"/>
      <c r="P61" s="217"/>
      <c r="Q61" s="217"/>
      <c r="R61" s="217"/>
      <c r="S61" s="217"/>
    </row>
    <row r="62" spans="1:19" ht="15">
      <c r="A62" s="218" t="s">
        <v>104</v>
      </c>
      <c r="B62" s="212" t="s">
        <v>105</v>
      </c>
      <c r="C62" s="213" t="s">
        <v>18</v>
      </c>
      <c r="D62" s="213" t="s">
        <v>18</v>
      </c>
      <c r="E62" s="214" t="s">
        <v>18</v>
      </c>
      <c r="F62" s="214" t="s">
        <v>18</v>
      </c>
      <c r="G62" s="214" t="s">
        <v>18</v>
      </c>
      <c r="H62" s="214" t="s">
        <v>18</v>
      </c>
      <c r="I62" s="214" t="s">
        <v>105</v>
      </c>
      <c r="J62" s="219">
        <v>240000</v>
      </c>
      <c r="K62" s="221" t="s">
        <v>18</v>
      </c>
      <c r="L62" s="219">
        <v>240000</v>
      </c>
      <c r="M62" s="217"/>
      <c r="N62" s="217"/>
      <c r="O62" s="217"/>
      <c r="P62" s="217"/>
      <c r="Q62" s="217"/>
      <c r="R62" s="217"/>
      <c r="S62" s="217"/>
    </row>
    <row r="63" spans="1:19" ht="15">
      <c r="A63" s="205" t="s">
        <v>57</v>
      </c>
      <c r="B63" s="206" t="s">
        <v>58</v>
      </c>
      <c r="C63" s="207" t="s">
        <v>18</v>
      </c>
      <c r="D63" s="207" t="s">
        <v>18</v>
      </c>
      <c r="E63" s="208" t="s">
        <v>18</v>
      </c>
      <c r="F63" s="208" t="s">
        <v>18</v>
      </c>
      <c r="G63" s="208" t="s">
        <v>58</v>
      </c>
      <c r="H63" s="208" t="s">
        <v>18</v>
      </c>
      <c r="I63" s="208" t="s">
        <v>18</v>
      </c>
      <c r="J63" s="209">
        <v>505733412</v>
      </c>
      <c r="K63" s="222" t="s">
        <v>18</v>
      </c>
      <c r="L63" s="209">
        <v>505733412</v>
      </c>
      <c r="M63" s="158"/>
      <c r="N63" s="158"/>
      <c r="O63" s="158"/>
      <c r="P63" s="158"/>
      <c r="Q63" s="158"/>
      <c r="R63" s="158"/>
      <c r="S63" s="158"/>
    </row>
    <row r="64" spans="1:19" ht="15">
      <c r="A64" s="211" t="s">
        <v>76</v>
      </c>
      <c r="B64" s="212" t="s">
        <v>77</v>
      </c>
      <c r="C64" s="213" t="s">
        <v>18</v>
      </c>
      <c r="D64" s="213" t="s">
        <v>18</v>
      </c>
      <c r="E64" s="214" t="s">
        <v>18</v>
      </c>
      <c r="F64" s="214" t="s">
        <v>18</v>
      </c>
      <c r="G64" s="214" t="s">
        <v>18</v>
      </c>
      <c r="H64" s="214" t="s">
        <v>77</v>
      </c>
      <c r="I64" s="214" t="s">
        <v>18</v>
      </c>
      <c r="J64" s="215">
        <v>505733412</v>
      </c>
      <c r="K64" s="223" t="s">
        <v>18</v>
      </c>
      <c r="L64" s="215">
        <v>505733412</v>
      </c>
      <c r="M64" s="217"/>
      <c r="N64" s="217"/>
      <c r="O64" s="217"/>
      <c r="P64" s="217"/>
      <c r="Q64" s="217"/>
      <c r="R64" s="217"/>
      <c r="S64" s="217"/>
    </row>
    <row r="65" spans="1:19" ht="15">
      <c r="A65" s="218" t="s">
        <v>54</v>
      </c>
      <c r="B65" s="212" t="s">
        <v>79</v>
      </c>
      <c r="C65" s="213" t="s">
        <v>18</v>
      </c>
      <c r="D65" s="213" t="s">
        <v>18</v>
      </c>
      <c r="E65" s="214" t="s">
        <v>18</v>
      </c>
      <c r="F65" s="214" t="s">
        <v>18</v>
      </c>
      <c r="G65" s="214" t="s">
        <v>18</v>
      </c>
      <c r="H65" s="214" t="s">
        <v>18</v>
      </c>
      <c r="I65" s="214" t="s">
        <v>79</v>
      </c>
      <c r="J65" s="219">
        <v>238530585</v>
      </c>
      <c r="K65" s="220">
        <v>3700000</v>
      </c>
      <c r="L65" s="219">
        <v>242230585</v>
      </c>
      <c r="M65" s="217"/>
      <c r="N65" s="217"/>
      <c r="O65" s="217"/>
      <c r="P65" s="217"/>
      <c r="Q65" s="217"/>
      <c r="R65" s="217"/>
      <c r="S65" s="217"/>
    </row>
    <row r="66" spans="1:19" ht="15">
      <c r="A66" s="218" t="s">
        <v>80</v>
      </c>
      <c r="B66" s="212" t="s">
        <v>81</v>
      </c>
      <c r="C66" s="213" t="s">
        <v>18</v>
      </c>
      <c r="D66" s="213" t="s">
        <v>18</v>
      </c>
      <c r="E66" s="214" t="s">
        <v>18</v>
      </c>
      <c r="F66" s="214" t="s">
        <v>18</v>
      </c>
      <c r="G66" s="214" t="s">
        <v>18</v>
      </c>
      <c r="H66" s="214" t="s">
        <v>18</v>
      </c>
      <c r="I66" s="214" t="s">
        <v>81</v>
      </c>
      <c r="J66" s="219">
        <v>266673227</v>
      </c>
      <c r="K66" s="220">
        <v>-4140000</v>
      </c>
      <c r="L66" s="219">
        <v>262533227</v>
      </c>
      <c r="M66" s="217"/>
      <c r="N66" s="217"/>
      <c r="O66" s="217"/>
      <c r="P66" s="217"/>
      <c r="Q66" s="217"/>
      <c r="R66" s="217"/>
      <c r="S66" s="217"/>
    </row>
    <row r="67" spans="1:19" ht="15">
      <c r="A67" s="218" t="s">
        <v>84</v>
      </c>
      <c r="B67" s="212" t="s">
        <v>85</v>
      </c>
      <c r="C67" s="213" t="s">
        <v>18</v>
      </c>
      <c r="D67" s="213" t="s">
        <v>18</v>
      </c>
      <c r="E67" s="214" t="s">
        <v>18</v>
      </c>
      <c r="F67" s="214" t="s">
        <v>18</v>
      </c>
      <c r="G67" s="214" t="s">
        <v>18</v>
      </c>
      <c r="H67" s="214" t="s">
        <v>18</v>
      </c>
      <c r="I67" s="214" t="s">
        <v>85</v>
      </c>
      <c r="J67" s="219">
        <v>501330</v>
      </c>
      <c r="K67" s="220">
        <v>400000</v>
      </c>
      <c r="L67" s="219">
        <v>901330</v>
      </c>
      <c r="M67" s="217"/>
      <c r="N67" s="217"/>
      <c r="O67" s="217"/>
      <c r="P67" s="217"/>
      <c r="Q67" s="217"/>
      <c r="R67" s="217"/>
      <c r="S67" s="217"/>
    </row>
    <row r="68" spans="1:19" ht="15">
      <c r="A68" s="218" t="s">
        <v>88</v>
      </c>
      <c r="B68" s="212" t="s">
        <v>89</v>
      </c>
      <c r="C68" s="213" t="s">
        <v>18</v>
      </c>
      <c r="D68" s="213" t="s">
        <v>18</v>
      </c>
      <c r="E68" s="214" t="s">
        <v>18</v>
      </c>
      <c r="F68" s="214" t="s">
        <v>18</v>
      </c>
      <c r="G68" s="214" t="s">
        <v>18</v>
      </c>
      <c r="H68" s="214" t="s">
        <v>18</v>
      </c>
      <c r="I68" s="214" t="s">
        <v>141</v>
      </c>
      <c r="J68" s="219">
        <v>15000</v>
      </c>
      <c r="K68" s="220">
        <v>40000</v>
      </c>
      <c r="L68" s="219">
        <v>55000</v>
      </c>
      <c r="M68" s="217"/>
      <c r="N68" s="217"/>
      <c r="O68" s="217"/>
      <c r="P68" s="217"/>
      <c r="Q68" s="217"/>
      <c r="R68" s="217"/>
      <c r="S68" s="217"/>
    </row>
    <row r="69" spans="1:19" ht="15">
      <c r="A69" s="218" t="s">
        <v>90</v>
      </c>
      <c r="B69" s="212" t="s">
        <v>91</v>
      </c>
      <c r="C69" s="213" t="s">
        <v>18</v>
      </c>
      <c r="D69" s="213" t="s">
        <v>18</v>
      </c>
      <c r="E69" s="214" t="s">
        <v>18</v>
      </c>
      <c r="F69" s="214" t="s">
        <v>18</v>
      </c>
      <c r="G69" s="214" t="s">
        <v>18</v>
      </c>
      <c r="H69" s="214" t="s">
        <v>18</v>
      </c>
      <c r="I69" s="214" t="s">
        <v>91</v>
      </c>
      <c r="J69" s="219">
        <v>13270</v>
      </c>
      <c r="K69" s="221" t="s">
        <v>18</v>
      </c>
      <c r="L69" s="219">
        <v>13270</v>
      </c>
      <c r="M69" s="217"/>
      <c r="N69" s="217"/>
      <c r="O69" s="217"/>
      <c r="P69" s="217"/>
      <c r="Q69" s="217"/>
      <c r="R69" s="217"/>
      <c r="S69" s="217"/>
    </row>
    <row r="70" spans="1:19" ht="15">
      <c r="A70" s="205" t="s">
        <v>47</v>
      </c>
      <c r="B70" s="206" t="s">
        <v>48</v>
      </c>
      <c r="C70" s="207" t="s">
        <v>18</v>
      </c>
      <c r="D70" s="207" t="s">
        <v>18</v>
      </c>
      <c r="E70" s="208" t="s">
        <v>18</v>
      </c>
      <c r="F70" s="208" t="s">
        <v>18</v>
      </c>
      <c r="G70" s="208" t="s">
        <v>48</v>
      </c>
      <c r="H70" s="208" t="s">
        <v>18</v>
      </c>
      <c r="I70" s="208" t="s">
        <v>18</v>
      </c>
      <c r="J70" s="209"/>
      <c r="K70" s="210">
        <v>23200</v>
      </c>
      <c r="L70" s="209">
        <v>23200</v>
      </c>
      <c r="M70" s="158"/>
      <c r="N70" s="158"/>
      <c r="O70" s="158"/>
      <c r="P70" s="158"/>
      <c r="Q70" s="158"/>
      <c r="R70" s="158"/>
      <c r="S70" s="158"/>
    </row>
    <row r="71" spans="1:19" ht="15">
      <c r="A71" s="211" t="s">
        <v>76</v>
      </c>
      <c r="B71" s="212" t="s">
        <v>77</v>
      </c>
      <c r="C71" s="213" t="s">
        <v>18</v>
      </c>
      <c r="D71" s="213" t="s">
        <v>18</v>
      </c>
      <c r="E71" s="214" t="s">
        <v>18</v>
      </c>
      <c r="F71" s="214" t="s">
        <v>18</v>
      </c>
      <c r="G71" s="214" t="s">
        <v>18</v>
      </c>
      <c r="H71" s="214" t="s">
        <v>77</v>
      </c>
      <c r="I71" s="214" t="s">
        <v>18</v>
      </c>
      <c r="J71" s="215"/>
      <c r="K71" s="216">
        <v>23200</v>
      </c>
      <c r="L71" s="215">
        <v>23200</v>
      </c>
      <c r="M71" s="217"/>
      <c r="N71" s="217"/>
      <c r="O71" s="217"/>
      <c r="P71" s="217"/>
      <c r="Q71" s="217"/>
      <c r="R71" s="217"/>
      <c r="S71" s="217"/>
    </row>
    <row r="72" spans="1:19" ht="15">
      <c r="A72" s="218" t="s">
        <v>54</v>
      </c>
      <c r="B72" s="212" t="s">
        <v>79</v>
      </c>
      <c r="C72" s="213" t="s">
        <v>18</v>
      </c>
      <c r="D72" s="213" t="s">
        <v>18</v>
      </c>
      <c r="E72" s="214" t="s">
        <v>18</v>
      </c>
      <c r="F72" s="214" t="s">
        <v>18</v>
      </c>
      <c r="G72" s="214" t="s">
        <v>18</v>
      </c>
      <c r="H72" s="214" t="s">
        <v>18</v>
      </c>
      <c r="I72" s="214" t="s">
        <v>79</v>
      </c>
      <c r="J72" s="219"/>
      <c r="K72" s="220">
        <v>14000</v>
      </c>
      <c r="L72" s="219">
        <v>14000</v>
      </c>
      <c r="M72" s="217"/>
      <c r="N72" s="217"/>
      <c r="O72" s="217"/>
      <c r="P72" s="217"/>
      <c r="Q72" s="217"/>
      <c r="R72" s="217"/>
      <c r="S72" s="217"/>
    </row>
    <row r="73" spans="1:19" ht="15">
      <c r="A73" s="218" t="s">
        <v>80</v>
      </c>
      <c r="B73" s="212" t="s">
        <v>81</v>
      </c>
      <c r="C73" s="213" t="s">
        <v>18</v>
      </c>
      <c r="D73" s="213" t="s">
        <v>18</v>
      </c>
      <c r="E73" s="214" t="s">
        <v>18</v>
      </c>
      <c r="F73" s="214" t="s">
        <v>18</v>
      </c>
      <c r="G73" s="214" t="s">
        <v>18</v>
      </c>
      <c r="H73" s="214" t="s">
        <v>18</v>
      </c>
      <c r="I73" s="214" t="s">
        <v>81</v>
      </c>
      <c r="J73" s="219"/>
      <c r="K73" s="220">
        <v>9200</v>
      </c>
      <c r="L73" s="219">
        <v>9200</v>
      </c>
      <c r="M73" s="217"/>
      <c r="N73" s="217"/>
      <c r="O73" s="217"/>
      <c r="P73" s="217"/>
      <c r="Q73" s="217"/>
      <c r="R73" s="217"/>
      <c r="S73" s="217"/>
    </row>
    <row r="74" spans="1:19" ht="15">
      <c r="A74" s="205" t="s">
        <v>49</v>
      </c>
      <c r="B74" s="206" t="s">
        <v>50</v>
      </c>
      <c r="C74" s="207" t="s">
        <v>18</v>
      </c>
      <c r="D74" s="207" t="s">
        <v>18</v>
      </c>
      <c r="E74" s="208" t="s">
        <v>18</v>
      </c>
      <c r="F74" s="208" t="s">
        <v>18</v>
      </c>
      <c r="G74" s="208" t="s">
        <v>50</v>
      </c>
      <c r="H74" s="208" t="s">
        <v>18</v>
      </c>
      <c r="I74" s="208" t="s">
        <v>18</v>
      </c>
      <c r="J74" s="209">
        <v>1642200</v>
      </c>
      <c r="K74" s="210">
        <v>12023659</v>
      </c>
      <c r="L74" s="209">
        <v>13665859</v>
      </c>
      <c r="M74" s="158"/>
      <c r="N74" s="158"/>
      <c r="O74" s="158"/>
      <c r="P74" s="158"/>
      <c r="Q74" s="158"/>
      <c r="R74" s="158"/>
      <c r="S74" s="158"/>
    </row>
    <row r="75" spans="1:19" ht="15">
      <c r="A75" s="211" t="s">
        <v>76</v>
      </c>
      <c r="B75" s="212" t="s">
        <v>77</v>
      </c>
      <c r="C75" s="213" t="s">
        <v>18</v>
      </c>
      <c r="D75" s="213" t="s">
        <v>18</v>
      </c>
      <c r="E75" s="214" t="s">
        <v>18</v>
      </c>
      <c r="F75" s="214" t="s">
        <v>18</v>
      </c>
      <c r="G75" s="214" t="s">
        <v>18</v>
      </c>
      <c r="H75" s="214" t="s">
        <v>77</v>
      </c>
      <c r="I75" s="214" t="s">
        <v>18</v>
      </c>
      <c r="J75" s="215">
        <v>1642200</v>
      </c>
      <c r="K75" s="216">
        <v>12023659</v>
      </c>
      <c r="L75" s="215">
        <v>13665859</v>
      </c>
      <c r="M75" s="217"/>
      <c r="N75" s="217"/>
      <c r="O75" s="217"/>
      <c r="P75" s="217"/>
      <c r="Q75" s="217"/>
      <c r="R75" s="217"/>
      <c r="S75" s="217"/>
    </row>
    <row r="76" spans="1:19" ht="15">
      <c r="A76" s="218" t="s">
        <v>54</v>
      </c>
      <c r="B76" s="212" t="s">
        <v>79</v>
      </c>
      <c r="C76" s="213" t="s">
        <v>18</v>
      </c>
      <c r="D76" s="213" t="s">
        <v>18</v>
      </c>
      <c r="E76" s="214" t="s">
        <v>18</v>
      </c>
      <c r="F76" s="214" t="s">
        <v>18</v>
      </c>
      <c r="G76" s="214" t="s">
        <v>18</v>
      </c>
      <c r="H76" s="214" t="s">
        <v>18</v>
      </c>
      <c r="I76" s="214" t="s">
        <v>79</v>
      </c>
      <c r="J76" s="219">
        <v>1593000</v>
      </c>
      <c r="K76" s="221" t="s">
        <v>18</v>
      </c>
      <c r="L76" s="219">
        <v>1593000</v>
      </c>
      <c r="M76" s="217"/>
      <c r="N76" s="217"/>
      <c r="O76" s="217"/>
      <c r="P76" s="217"/>
      <c r="Q76" s="217"/>
      <c r="R76" s="217"/>
      <c r="S76" s="217"/>
    </row>
    <row r="77" spans="1:19" ht="15">
      <c r="A77" s="218" t="s">
        <v>80</v>
      </c>
      <c r="B77" s="212" t="s">
        <v>81</v>
      </c>
      <c r="C77" s="213" t="s">
        <v>18</v>
      </c>
      <c r="D77" s="213" t="s">
        <v>18</v>
      </c>
      <c r="E77" s="214" t="s">
        <v>18</v>
      </c>
      <c r="F77" s="214" t="s">
        <v>18</v>
      </c>
      <c r="G77" s="214" t="s">
        <v>18</v>
      </c>
      <c r="H77" s="214" t="s">
        <v>18</v>
      </c>
      <c r="I77" s="214" t="s">
        <v>81</v>
      </c>
      <c r="J77" s="219">
        <v>49200</v>
      </c>
      <c r="K77" s="220">
        <v>12023659</v>
      </c>
      <c r="L77" s="219">
        <v>12072859</v>
      </c>
      <c r="M77" s="217"/>
      <c r="N77" s="217"/>
      <c r="O77" s="217"/>
      <c r="P77" s="217"/>
      <c r="Q77" s="217"/>
      <c r="R77" s="217"/>
      <c r="S77" s="217"/>
    </row>
    <row r="78" spans="1:19" ht="15">
      <c r="A78" s="205" t="s">
        <v>60</v>
      </c>
      <c r="B78" s="206" t="s">
        <v>61</v>
      </c>
      <c r="C78" s="207" t="s">
        <v>18</v>
      </c>
      <c r="D78" s="207" t="s">
        <v>18</v>
      </c>
      <c r="E78" s="208" t="s">
        <v>18</v>
      </c>
      <c r="F78" s="208" t="s">
        <v>18</v>
      </c>
      <c r="G78" s="208" t="s">
        <v>61</v>
      </c>
      <c r="H78" s="208" t="s">
        <v>18</v>
      </c>
      <c r="I78" s="208" t="s">
        <v>18</v>
      </c>
      <c r="J78" s="209">
        <v>125675</v>
      </c>
      <c r="K78" s="210">
        <v>50000</v>
      </c>
      <c r="L78" s="209">
        <v>175675</v>
      </c>
      <c r="M78" s="158"/>
      <c r="N78" s="158"/>
      <c r="O78" s="158"/>
      <c r="P78" s="158"/>
      <c r="Q78" s="158"/>
      <c r="R78" s="158"/>
      <c r="S78" s="158"/>
    </row>
    <row r="79" spans="1:19" ht="15">
      <c r="A79" s="211" t="s">
        <v>76</v>
      </c>
      <c r="B79" s="212" t="s">
        <v>77</v>
      </c>
      <c r="C79" s="213" t="s">
        <v>18</v>
      </c>
      <c r="D79" s="213" t="s">
        <v>18</v>
      </c>
      <c r="E79" s="214" t="s">
        <v>18</v>
      </c>
      <c r="F79" s="214" t="s">
        <v>18</v>
      </c>
      <c r="G79" s="214" t="s">
        <v>18</v>
      </c>
      <c r="H79" s="214" t="s">
        <v>77</v>
      </c>
      <c r="I79" s="214" t="s">
        <v>18</v>
      </c>
      <c r="J79" s="215">
        <v>125675</v>
      </c>
      <c r="K79" s="216">
        <v>50000</v>
      </c>
      <c r="L79" s="215">
        <v>175675</v>
      </c>
      <c r="M79" s="217"/>
      <c r="N79" s="217"/>
      <c r="O79" s="217"/>
      <c r="P79" s="217"/>
      <c r="Q79" s="217"/>
      <c r="R79" s="217"/>
      <c r="S79" s="217"/>
    </row>
    <row r="80" spans="1:19" ht="15">
      <c r="A80" s="218" t="s">
        <v>80</v>
      </c>
      <c r="B80" s="212" t="s">
        <v>81</v>
      </c>
      <c r="C80" s="213" t="s">
        <v>18</v>
      </c>
      <c r="D80" s="213" t="s">
        <v>18</v>
      </c>
      <c r="E80" s="214" t="s">
        <v>18</v>
      </c>
      <c r="F80" s="214" t="s">
        <v>18</v>
      </c>
      <c r="G80" s="214" t="s">
        <v>18</v>
      </c>
      <c r="H80" s="214" t="s">
        <v>18</v>
      </c>
      <c r="I80" s="214" t="s">
        <v>81</v>
      </c>
      <c r="J80" s="219">
        <v>99130</v>
      </c>
      <c r="K80" s="220">
        <v>50000</v>
      </c>
      <c r="L80" s="219">
        <v>149130</v>
      </c>
      <c r="M80" s="217"/>
      <c r="N80" s="217"/>
      <c r="O80" s="217"/>
      <c r="P80" s="217"/>
      <c r="Q80" s="217"/>
      <c r="R80" s="217"/>
      <c r="S80" s="217"/>
    </row>
    <row r="81" spans="1:19" ht="15">
      <c r="A81" s="218" t="s">
        <v>88</v>
      </c>
      <c r="B81" s="212" t="s">
        <v>89</v>
      </c>
      <c r="C81" s="213" t="s">
        <v>18</v>
      </c>
      <c r="D81" s="213" t="s">
        <v>18</v>
      </c>
      <c r="E81" s="214" t="s">
        <v>18</v>
      </c>
      <c r="F81" s="214" t="s">
        <v>18</v>
      </c>
      <c r="G81" s="214" t="s">
        <v>18</v>
      </c>
      <c r="H81" s="214" t="s">
        <v>18</v>
      </c>
      <c r="I81" s="214" t="s">
        <v>141</v>
      </c>
      <c r="J81" s="219">
        <v>26545</v>
      </c>
      <c r="K81" s="221" t="s">
        <v>18</v>
      </c>
      <c r="L81" s="219">
        <v>26545</v>
      </c>
      <c r="M81" s="217"/>
      <c r="N81" s="217"/>
      <c r="O81" s="217"/>
      <c r="P81" s="217"/>
      <c r="Q81" s="217"/>
      <c r="R81" s="217"/>
      <c r="S81" s="217"/>
    </row>
    <row r="82" spans="1:19" ht="15">
      <c r="A82" s="205" t="s">
        <v>68</v>
      </c>
      <c r="B82" s="206" t="s">
        <v>69</v>
      </c>
      <c r="C82" s="207" t="s">
        <v>18</v>
      </c>
      <c r="D82" s="207" t="s">
        <v>18</v>
      </c>
      <c r="E82" s="208" t="s">
        <v>18</v>
      </c>
      <c r="F82" s="208" t="s">
        <v>18</v>
      </c>
      <c r="G82" s="208" t="s">
        <v>134</v>
      </c>
      <c r="H82" s="208" t="s">
        <v>18</v>
      </c>
      <c r="I82" s="208" t="s">
        <v>18</v>
      </c>
      <c r="J82" s="209">
        <v>3980</v>
      </c>
      <c r="K82" s="222" t="s">
        <v>18</v>
      </c>
      <c r="L82" s="209">
        <v>3980</v>
      </c>
      <c r="M82" s="158"/>
      <c r="N82" s="158"/>
      <c r="O82" s="158"/>
      <c r="P82" s="158"/>
      <c r="Q82" s="158"/>
      <c r="R82" s="158"/>
      <c r="S82" s="158"/>
    </row>
    <row r="83" spans="1:19" ht="15">
      <c r="A83" s="211" t="s">
        <v>76</v>
      </c>
      <c r="B83" s="212" t="s">
        <v>77</v>
      </c>
      <c r="C83" s="213" t="s">
        <v>18</v>
      </c>
      <c r="D83" s="213" t="s">
        <v>18</v>
      </c>
      <c r="E83" s="214" t="s">
        <v>18</v>
      </c>
      <c r="F83" s="214" t="s">
        <v>18</v>
      </c>
      <c r="G83" s="214" t="s">
        <v>18</v>
      </c>
      <c r="H83" s="214" t="s">
        <v>77</v>
      </c>
      <c r="I83" s="214" t="s">
        <v>18</v>
      </c>
      <c r="J83" s="215">
        <v>3980</v>
      </c>
      <c r="K83" s="223" t="s">
        <v>18</v>
      </c>
      <c r="L83" s="215">
        <v>3980</v>
      </c>
      <c r="M83" s="217"/>
      <c r="N83" s="217"/>
      <c r="O83" s="217"/>
      <c r="P83" s="217"/>
      <c r="Q83" s="217"/>
      <c r="R83" s="217"/>
      <c r="S83" s="217"/>
    </row>
    <row r="84" spans="1:19" ht="15">
      <c r="A84" s="218" t="s">
        <v>80</v>
      </c>
      <c r="B84" s="212" t="s">
        <v>81</v>
      </c>
      <c r="C84" s="213" t="s">
        <v>18</v>
      </c>
      <c r="D84" s="213" t="s">
        <v>18</v>
      </c>
      <c r="E84" s="214" t="s">
        <v>18</v>
      </c>
      <c r="F84" s="214" t="s">
        <v>18</v>
      </c>
      <c r="G84" s="214" t="s">
        <v>18</v>
      </c>
      <c r="H84" s="214" t="s">
        <v>18</v>
      </c>
      <c r="I84" s="214" t="s">
        <v>81</v>
      </c>
      <c r="J84" s="219">
        <v>3980</v>
      </c>
      <c r="K84" s="221" t="s">
        <v>18</v>
      </c>
      <c r="L84" s="219">
        <v>3980</v>
      </c>
      <c r="M84" s="217"/>
      <c r="N84" s="217"/>
      <c r="O84" s="217"/>
      <c r="P84" s="217"/>
      <c r="Q84" s="217"/>
      <c r="R84" s="217"/>
      <c r="S84" s="217"/>
    </row>
    <row r="85" spans="1:19" ht="14.25">
      <c r="A85" s="203" t="s">
        <v>142</v>
      </c>
      <c r="B85" s="204" t="s">
        <v>143</v>
      </c>
      <c r="C85" s="197" t="s">
        <v>18</v>
      </c>
      <c r="D85" s="197" t="s">
        <v>18</v>
      </c>
      <c r="E85" s="198" t="s">
        <v>18</v>
      </c>
      <c r="F85" s="198" t="s">
        <v>143</v>
      </c>
      <c r="G85" s="198" t="s">
        <v>18</v>
      </c>
      <c r="H85" s="198" t="s">
        <v>18</v>
      </c>
      <c r="I85" s="198" t="s">
        <v>18</v>
      </c>
      <c r="J85" s="199">
        <v>199084</v>
      </c>
      <c r="K85" s="200">
        <v>77850</v>
      </c>
      <c r="L85" s="199">
        <v>276934</v>
      </c>
      <c r="M85" s="151"/>
      <c r="N85" s="151"/>
      <c r="O85" s="151"/>
      <c r="P85" s="151"/>
      <c r="Q85" s="151"/>
      <c r="R85" s="151"/>
      <c r="S85" s="151"/>
    </row>
    <row r="86" spans="1:19" ht="15">
      <c r="A86" s="205" t="s">
        <v>63</v>
      </c>
      <c r="B86" s="206" t="s">
        <v>64</v>
      </c>
      <c r="C86" s="207" t="s">
        <v>18</v>
      </c>
      <c r="D86" s="207" t="s">
        <v>18</v>
      </c>
      <c r="E86" s="208" t="s">
        <v>18</v>
      </c>
      <c r="F86" s="208" t="s">
        <v>18</v>
      </c>
      <c r="G86" s="208" t="s">
        <v>64</v>
      </c>
      <c r="H86" s="208" t="s">
        <v>18</v>
      </c>
      <c r="I86" s="208" t="s">
        <v>18</v>
      </c>
      <c r="J86" s="209">
        <v>199084</v>
      </c>
      <c r="K86" s="210">
        <v>77850</v>
      </c>
      <c r="L86" s="209">
        <v>276934</v>
      </c>
      <c r="M86" s="158"/>
      <c r="N86" s="158"/>
      <c r="O86" s="158"/>
      <c r="P86" s="158"/>
      <c r="Q86" s="158"/>
      <c r="R86" s="158"/>
      <c r="S86" s="158"/>
    </row>
    <row r="87" spans="1:19" ht="15">
      <c r="A87" s="211" t="s">
        <v>76</v>
      </c>
      <c r="B87" s="212" t="s">
        <v>77</v>
      </c>
      <c r="C87" s="213" t="s">
        <v>18</v>
      </c>
      <c r="D87" s="213" t="s">
        <v>18</v>
      </c>
      <c r="E87" s="214" t="s">
        <v>18</v>
      </c>
      <c r="F87" s="214" t="s">
        <v>18</v>
      </c>
      <c r="G87" s="214" t="s">
        <v>18</v>
      </c>
      <c r="H87" s="214" t="s">
        <v>77</v>
      </c>
      <c r="I87" s="214" t="s">
        <v>18</v>
      </c>
      <c r="J87" s="215">
        <v>199084</v>
      </c>
      <c r="K87" s="216">
        <v>77850</v>
      </c>
      <c r="L87" s="215">
        <v>276934</v>
      </c>
      <c r="M87" s="217"/>
      <c r="N87" s="217"/>
      <c r="O87" s="217"/>
      <c r="P87" s="217"/>
      <c r="Q87" s="217"/>
      <c r="R87" s="217"/>
      <c r="S87" s="217"/>
    </row>
    <row r="88" spans="1:19" ht="15">
      <c r="A88" s="218" t="s">
        <v>80</v>
      </c>
      <c r="B88" s="212" t="s">
        <v>81</v>
      </c>
      <c r="C88" s="213" t="s">
        <v>18</v>
      </c>
      <c r="D88" s="213" t="s">
        <v>18</v>
      </c>
      <c r="E88" s="214" t="s">
        <v>18</v>
      </c>
      <c r="F88" s="214" t="s">
        <v>18</v>
      </c>
      <c r="G88" s="214" t="s">
        <v>18</v>
      </c>
      <c r="H88" s="214" t="s">
        <v>18</v>
      </c>
      <c r="I88" s="214" t="s">
        <v>81</v>
      </c>
      <c r="J88" s="219">
        <v>199084</v>
      </c>
      <c r="K88" s="220">
        <v>77850</v>
      </c>
      <c r="L88" s="219">
        <v>276934</v>
      </c>
      <c r="M88" s="217"/>
      <c r="N88" s="217"/>
      <c r="O88" s="217"/>
      <c r="P88" s="217"/>
      <c r="Q88" s="217"/>
      <c r="R88" s="217"/>
      <c r="S88" s="217"/>
    </row>
    <row r="89" spans="1:19" ht="28.5">
      <c r="A89" s="203" t="s">
        <v>144</v>
      </c>
      <c r="B89" s="226" t="s">
        <v>145</v>
      </c>
      <c r="C89" s="197" t="s">
        <v>18</v>
      </c>
      <c r="D89" s="197" t="s">
        <v>18</v>
      </c>
      <c r="E89" s="198" t="s">
        <v>18</v>
      </c>
      <c r="F89" s="198" t="s">
        <v>146</v>
      </c>
      <c r="G89" s="198" t="s">
        <v>18</v>
      </c>
      <c r="H89" s="198" t="s">
        <v>18</v>
      </c>
      <c r="I89" s="198" t="s">
        <v>18</v>
      </c>
      <c r="J89" s="199">
        <v>33181</v>
      </c>
      <c r="K89" s="225" t="s">
        <v>18</v>
      </c>
      <c r="L89" s="199">
        <v>33181</v>
      </c>
      <c r="M89" s="151"/>
      <c r="N89" s="151"/>
      <c r="O89" s="151"/>
      <c r="P89" s="151"/>
      <c r="Q89" s="151"/>
      <c r="R89" s="151"/>
      <c r="S89" s="151"/>
    </row>
    <row r="90" spans="1:19" ht="15">
      <c r="A90" s="205" t="s">
        <v>63</v>
      </c>
      <c r="B90" s="206" t="s">
        <v>64</v>
      </c>
      <c r="C90" s="207" t="s">
        <v>18</v>
      </c>
      <c r="D90" s="207" t="s">
        <v>18</v>
      </c>
      <c r="E90" s="208" t="s">
        <v>18</v>
      </c>
      <c r="F90" s="208" t="s">
        <v>18</v>
      </c>
      <c r="G90" s="208" t="s">
        <v>64</v>
      </c>
      <c r="H90" s="208" t="s">
        <v>18</v>
      </c>
      <c r="I90" s="208" t="s">
        <v>18</v>
      </c>
      <c r="J90" s="209">
        <v>33181</v>
      </c>
      <c r="K90" s="222" t="s">
        <v>18</v>
      </c>
      <c r="L90" s="209">
        <v>33181</v>
      </c>
      <c r="M90" s="158"/>
      <c r="N90" s="158"/>
      <c r="O90" s="158"/>
      <c r="P90" s="158"/>
      <c r="Q90" s="158"/>
      <c r="R90" s="158"/>
      <c r="S90" s="158"/>
    </row>
    <row r="91" spans="1:19" ht="15">
      <c r="A91" s="211" t="s">
        <v>76</v>
      </c>
      <c r="B91" s="212" t="s">
        <v>77</v>
      </c>
      <c r="C91" s="213" t="s">
        <v>18</v>
      </c>
      <c r="D91" s="213" t="s">
        <v>18</v>
      </c>
      <c r="E91" s="214" t="s">
        <v>18</v>
      </c>
      <c r="F91" s="214" t="s">
        <v>18</v>
      </c>
      <c r="G91" s="214" t="s">
        <v>18</v>
      </c>
      <c r="H91" s="214" t="s">
        <v>77</v>
      </c>
      <c r="I91" s="214" t="s">
        <v>18</v>
      </c>
      <c r="J91" s="215">
        <v>23181</v>
      </c>
      <c r="K91" s="216">
        <v>-10000</v>
      </c>
      <c r="L91" s="215">
        <v>13181</v>
      </c>
      <c r="M91" s="217"/>
      <c r="N91" s="217"/>
      <c r="O91" s="217"/>
      <c r="P91" s="217"/>
      <c r="Q91" s="217"/>
      <c r="R91" s="217"/>
      <c r="S91" s="217"/>
    </row>
    <row r="92" spans="1:19" ht="15">
      <c r="A92" s="218" t="s">
        <v>80</v>
      </c>
      <c r="B92" s="212" t="s">
        <v>81</v>
      </c>
      <c r="C92" s="213" t="s">
        <v>18</v>
      </c>
      <c r="D92" s="213" t="s">
        <v>18</v>
      </c>
      <c r="E92" s="214" t="s">
        <v>18</v>
      </c>
      <c r="F92" s="214" t="s">
        <v>18</v>
      </c>
      <c r="G92" s="214" t="s">
        <v>18</v>
      </c>
      <c r="H92" s="214" t="s">
        <v>18</v>
      </c>
      <c r="I92" s="214" t="s">
        <v>81</v>
      </c>
      <c r="J92" s="219">
        <v>23181</v>
      </c>
      <c r="K92" s="220">
        <v>-10000</v>
      </c>
      <c r="L92" s="219">
        <v>13181</v>
      </c>
      <c r="M92" s="217"/>
      <c r="N92" s="217"/>
      <c r="O92" s="217"/>
      <c r="P92" s="217"/>
      <c r="Q92" s="217"/>
      <c r="R92" s="217"/>
      <c r="S92" s="217"/>
    </row>
    <row r="93" spans="1:19" ht="15">
      <c r="A93" s="211" t="s">
        <v>92</v>
      </c>
      <c r="B93" s="212" t="s">
        <v>93</v>
      </c>
      <c r="C93" s="213" t="s">
        <v>18</v>
      </c>
      <c r="D93" s="213" t="s">
        <v>18</v>
      </c>
      <c r="E93" s="214" t="s">
        <v>18</v>
      </c>
      <c r="F93" s="214" t="s">
        <v>18</v>
      </c>
      <c r="G93" s="214" t="s">
        <v>18</v>
      </c>
      <c r="H93" s="214" t="s">
        <v>93</v>
      </c>
      <c r="I93" s="214" t="s">
        <v>18</v>
      </c>
      <c r="J93" s="215">
        <v>10000</v>
      </c>
      <c r="K93" s="216">
        <v>10000</v>
      </c>
      <c r="L93" s="215">
        <v>20000</v>
      </c>
      <c r="M93" s="217"/>
      <c r="N93" s="217"/>
      <c r="O93" s="217"/>
      <c r="P93" s="217"/>
      <c r="Q93" s="217"/>
      <c r="R93" s="217"/>
      <c r="S93" s="217"/>
    </row>
    <row r="94" spans="1:19" ht="15">
      <c r="A94" s="218" t="s">
        <v>96</v>
      </c>
      <c r="B94" s="212" t="s">
        <v>97</v>
      </c>
      <c r="C94" s="213" t="s">
        <v>18</v>
      </c>
      <c r="D94" s="213" t="s">
        <v>18</v>
      </c>
      <c r="E94" s="214" t="s">
        <v>18</v>
      </c>
      <c r="F94" s="214" t="s">
        <v>18</v>
      </c>
      <c r="G94" s="214" t="s">
        <v>18</v>
      </c>
      <c r="H94" s="214" t="s">
        <v>18</v>
      </c>
      <c r="I94" s="214" t="s">
        <v>97</v>
      </c>
      <c r="J94" s="219">
        <v>10000</v>
      </c>
      <c r="K94" s="220">
        <v>10000</v>
      </c>
      <c r="L94" s="219">
        <v>20000</v>
      </c>
      <c r="M94" s="217"/>
      <c r="N94" s="217"/>
      <c r="O94" s="217"/>
      <c r="P94" s="217"/>
      <c r="Q94" s="217"/>
      <c r="R94" s="217"/>
      <c r="S94" s="217"/>
    </row>
    <row r="95" spans="1:19" ht="14.25">
      <c r="A95" s="203" t="s">
        <v>147</v>
      </c>
      <c r="B95" s="204" t="s">
        <v>148</v>
      </c>
      <c r="C95" s="197" t="s">
        <v>18</v>
      </c>
      <c r="D95" s="197" t="s">
        <v>18</v>
      </c>
      <c r="E95" s="198" t="s">
        <v>18</v>
      </c>
      <c r="F95" s="198" t="s">
        <v>148</v>
      </c>
      <c r="G95" s="198" t="s">
        <v>18</v>
      </c>
      <c r="H95" s="198" t="s">
        <v>18</v>
      </c>
      <c r="I95" s="198" t="s">
        <v>18</v>
      </c>
      <c r="J95" s="199">
        <v>146000</v>
      </c>
      <c r="K95" s="225" t="s">
        <v>18</v>
      </c>
      <c r="L95" s="199">
        <v>146000</v>
      </c>
      <c r="M95" s="151"/>
      <c r="N95" s="151"/>
      <c r="O95" s="151"/>
      <c r="P95" s="151"/>
      <c r="Q95" s="151"/>
      <c r="R95" s="151"/>
      <c r="S95" s="151"/>
    </row>
    <row r="96" spans="1:19" ht="15">
      <c r="A96" s="205" t="s">
        <v>47</v>
      </c>
      <c r="B96" s="206" t="s">
        <v>48</v>
      </c>
      <c r="C96" s="207" t="s">
        <v>18</v>
      </c>
      <c r="D96" s="207" t="s">
        <v>18</v>
      </c>
      <c r="E96" s="208" t="s">
        <v>18</v>
      </c>
      <c r="F96" s="208" t="s">
        <v>18</v>
      </c>
      <c r="G96" s="208" t="s">
        <v>48</v>
      </c>
      <c r="H96" s="208" t="s">
        <v>18</v>
      </c>
      <c r="I96" s="208" t="s">
        <v>18</v>
      </c>
      <c r="J96" s="209">
        <v>146000</v>
      </c>
      <c r="K96" s="222" t="s">
        <v>18</v>
      </c>
      <c r="L96" s="209">
        <v>146000</v>
      </c>
      <c r="M96" s="158"/>
      <c r="N96" s="158"/>
      <c r="O96" s="158"/>
      <c r="P96" s="158"/>
      <c r="Q96" s="158"/>
      <c r="R96" s="158"/>
      <c r="S96" s="158"/>
    </row>
    <row r="97" spans="1:19" ht="15">
      <c r="A97" s="211" t="s">
        <v>76</v>
      </c>
      <c r="B97" s="212" t="s">
        <v>77</v>
      </c>
      <c r="C97" s="213" t="s">
        <v>18</v>
      </c>
      <c r="D97" s="213" t="s">
        <v>18</v>
      </c>
      <c r="E97" s="214" t="s">
        <v>18</v>
      </c>
      <c r="F97" s="214" t="s">
        <v>18</v>
      </c>
      <c r="G97" s="214" t="s">
        <v>18</v>
      </c>
      <c r="H97" s="214" t="s">
        <v>77</v>
      </c>
      <c r="I97" s="214" t="s">
        <v>18</v>
      </c>
      <c r="J97" s="215">
        <v>146000</v>
      </c>
      <c r="K97" s="223" t="s">
        <v>18</v>
      </c>
      <c r="L97" s="215">
        <v>146000</v>
      </c>
      <c r="M97" s="217"/>
      <c r="N97" s="217"/>
      <c r="O97" s="217"/>
      <c r="P97" s="217"/>
      <c r="Q97" s="217"/>
      <c r="R97" s="217"/>
      <c r="S97" s="217"/>
    </row>
    <row r="98" spans="1:19" ht="15">
      <c r="A98" s="218" t="s">
        <v>54</v>
      </c>
      <c r="B98" s="212" t="s">
        <v>79</v>
      </c>
      <c r="C98" s="213" t="s">
        <v>18</v>
      </c>
      <c r="D98" s="213" t="s">
        <v>18</v>
      </c>
      <c r="E98" s="214" t="s">
        <v>18</v>
      </c>
      <c r="F98" s="214" t="s">
        <v>18</v>
      </c>
      <c r="G98" s="214" t="s">
        <v>18</v>
      </c>
      <c r="H98" s="214" t="s">
        <v>18</v>
      </c>
      <c r="I98" s="214" t="s">
        <v>79</v>
      </c>
      <c r="J98" s="219"/>
      <c r="K98" s="220">
        <v>80000</v>
      </c>
      <c r="L98" s="219">
        <v>80000</v>
      </c>
      <c r="M98" s="217"/>
      <c r="N98" s="217"/>
      <c r="O98" s="217"/>
      <c r="P98" s="217"/>
      <c r="Q98" s="217"/>
      <c r="R98" s="217"/>
      <c r="S98" s="217"/>
    </row>
    <row r="99" spans="1:19" ht="15">
      <c r="A99" s="218" t="s">
        <v>80</v>
      </c>
      <c r="B99" s="212" t="s">
        <v>81</v>
      </c>
      <c r="C99" s="213" t="s">
        <v>18</v>
      </c>
      <c r="D99" s="213" t="s">
        <v>18</v>
      </c>
      <c r="E99" s="214" t="s">
        <v>18</v>
      </c>
      <c r="F99" s="214" t="s">
        <v>18</v>
      </c>
      <c r="G99" s="214" t="s">
        <v>18</v>
      </c>
      <c r="H99" s="214" t="s">
        <v>18</v>
      </c>
      <c r="I99" s="214" t="s">
        <v>81</v>
      </c>
      <c r="J99" s="219">
        <v>146000</v>
      </c>
      <c r="K99" s="220">
        <v>-80000</v>
      </c>
      <c r="L99" s="219">
        <v>66000</v>
      </c>
      <c r="M99" s="217"/>
      <c r="N99" s="217"/>
      <c r="O99" s="217"/>
      <c r="P99" s="217"/>
      <c r="Q99" s="217"/>
      <c r="R99" s="217"/>
      <c r="S99" s="217"/>
    </row>
    <row r="100" spans="1:19" ht="14.25">
      <c r="A100" s="203" t="s">
        <v>149</v>
      </c>
      <c r="B100" s="204" t="s">
        <v>150</v>
      </c>
      <c r="C100" s="197" t="s">
        <v>18</v>
      </c>
      <c r="D100" s="197" t="s">
        <v>18</v>
      </c>
      <c r="E100" s="198" t="s">
        <v>18</v>
      </c>
      <c r="F100" s="198" t="s">
        <v>150</v>
      </c>
      <c r="G100" s="198" t="s">
        <v>18</v>
      </c>
      <c r="H100" s="198" t="s">
        <v>18</v>
      </c>
      <c r="I100" s="198" t="s">
        <v>18</v>
      </c>
      <c r="J100" s="199">
        <v>86000</v>
      </c>
      <c r="K100" s="225" t="s">
        <v>18</v>
      </c>
      <c r="L100" s="199">
        <v>86000</v>
      </c>
      <c r="M100" s="151"/>
      <c r="N100" s="151"/>
      <c r="O100" s="151"/>
      <c r="P100" s="151"/>
      <c r="Q100" s="151"/>
      <c r="R100" s="151"/>
      <c r="S100" s="151"/>
    </row>
    <row r="101" spans="1:19" ht="15">
      <c r="A101" s="205" t="s">
        <v>47</v>
      </c>
      <c r="B101" s="206" t="s">
        <v>48</v>
      </c>
      <c r="C101" s="207" t="s">
        <v>18</v>
      </c>
      <c r="D101" s="207" t="s">
        <v>18</v>
      </c>
      <c r="E101" s="208" t="s">
        <v>18</v>
      </c>
      <c r="F101" s="208" t="s">
        <v>18</v>
      </c>
      <c r="G101" s="208" t="s">
        <v>48</v>
      </c>
      <c r="H101" s="208" t="s">
        <v>18</v>
      </c>
      <c r="I101" s="208" t="s">
        <v>18</v>
      </c>
      <c r="J101" s="209">
        <v>86000</v>
      </c>
      <c r="K101" s="222" t="s">
        <v>18</v>
      </c>
      <c r="L101" s="209">
        <v>86000</v>
      </c>
      <c r="M101" s="158"/>
      <c r="N101" s="158"/>
      <c r="O101" s="158"/>
      <c r="P101" s="158"/>
      <c r="Q101" s="158"/>
      <c r="R101" s="158"/>
      <c r="S101" s="158"/>
    </row>
    <row r="102" spans="1:19" ht="15">
      <c r="A102" s="211" t="s">
        <v>76</v>
      </c>
      <c r="B102" s="212" t="s">
        <v>77</v>
      </c>
      <c r="C102" s="213" t="s">
        <v>18</v>
      </c>
      <c r="D102" s="213" t="s">
        <v>18</v>
      </c>
      <c r="E102" s="214" t="s">
        <v>18</v>
      </c>
      <c r="F102" s="214" t="s">
        <v>18</v>
      </c>
      <c r="G102" s="214" t="s">
        <v>18</v>
      </c>
      <c r="H102" s="214" t="s">
        <v>77</v>
      </c>
      <c r="I102" s="214" t="s">
        <v>18</v>
      </c>
      <c r="J102" s="215">
        <v>64000</v>
      </c>
      <c r="K102" s="223" t="s">
        <v>18</v>
      </c>
      <c r="L102" s="215">
        <v>64000</v>
      </c>
      <c r="M102" s="217"/>
      <c r="N102" s="217"/>
      <c r="O102" s="217"/>
      <c r="P102" s="217"/>
      <c r="Q102" s="217"/>
      <c r="R102" s="217"/>
      <c r="S102" s="217"/>
    </row>
    <row r="103" spans="1:19" ht="15">
      <c r="A103" s="218" t="s">
        <v>80</v>
      </c>
      <c r="B103" s="212" t="s">
        <v>81</v>
      </c>
      <c r="C103" s="213" t="s">
        <v>18</v>
      </c>
      <c r="D103" s="213" t="s">
        <v>18</v>
      </c>
      <c r="E103" s="214" t="s">
        <v>18</v>
      </c>
      <c r="F103" s="214" t="s">
        <v>18</v>
      </c>
      <c r="G103" s="214" t="s">
        <v>18</v>
      </c>
      <c r="H103" s="214" t="s">
        <v>18</v>
      </c>
      <c r="I103" s="214" t="s">
        <v>81</v>
      </c>
      <c r="J103" s="219">
        <v>64000</v>
      </c>
      <c r="K103" s="221" t="s">
        <v>18</v>
      </c>
      <c r="L103" s="219">
        <v>64000</v>
      </c>
      <c r="M103" s="217"/>
      <c r="N103" s="217"/>
      <c r="O103" s="217"/>
      <c r="P103" s="217"/>
      <c r="Q103" s="217"/>
      <c r="R103" s="217"/>
      <c r="S103" s="217"/>
    </row>
    <row r="104" spans="1:19" ht="15">
      <c r="A104" s="211" t="s">
        <v>92</v>
      </c>
      <c r="B104" s="212" t="s">
        <v>93</v>
      </c>
      <c r="C104" s="213" t="s">
        <v>18</v>
      </c>
      <c r="D104" s="213" t="s">
        <v>18</v>
      </c>
      <c r="E104" s="214" t="s">
        <v>18</v>
      </c>
      <c r="F104" s="214" t="s">
        <v>18</v>
      </c>
      <c r="G104" s="214" t="s">
        <v>18</v>
      </c>
      <c r="H104" s="214" t="s">
        <v>93</v>
      </c>
      <c r="I104" s="214" t="s">
        <v>18</v>
      </c>
      <c r="J104" s="215">
        <v>22000</v>
      </c>
      <c r="K104" s="223" t="s">
        <v>18</v>
      </c>
      <c r="L104" s="215">
        <v>22000</v>
      </c>
      <c r="M104" s="217"/>
      <c r="N104" s="217"/>
      <c r="O104" s="217"/>
      <c r="P104" s="217"/>
      <c r="Q104" s="217"/>
      <c r="R104" s="217"/>
      <c r="S104" s="217"/>
    </row>
    <row r="105" spans="1:19" ht="15">
      <c r="A105" s="218" t="s">
        <v>96</v>
      </c>
      <c r="B105" s="212" t="s">
        <v>97</v>
      </c>
      <c r="C105" s="213" t="s">
        <v>18</v>
      </c>
      <c r="D105" s="213" t="s">
        <v>18</v>
      </c>
      <c r="E105" s="214" t="s">
        <v>18</v>
      </c>
      <c r="F105" s="214" t="s">
        <v>18</v>
      </c>
      <c r="G105" s="214" t="s">
        <v>18</v>
      </c>
      <c r="H105" s="214" t="s">
        <v>18</v>
      </c>
      <c r="I105" s="214" t="s">
        <v>97</v>
      </c>
      <c r="J105" s="219">
        <v>22000</v>
      </c>
      <c r="K105" s="221" t="s">
        <v>18</v>
      </c>
      <c r="L105" s="219">
        <v>22000</v>
      </c>
      <c r="M105" s="217"/>
      <c r="N105" s="217"/>
      <c r="O105" s="217"/>
      <c r="P105" s="217"/>
      <c r="Q105" s="217"/>
      <c r="R105" s="217"/>
      <c r="S105" s="217"/>
    </row>
    <row r="106" spans="1:19" ht="28.5">
      <c r="A106" s="203" t="s">
        <v>151</v>
      </c>
      <c r="B106" s="226" t="s">
        <v>152</v>
      </c>
      <c r="C106" s="197" t="s">
        <v>18</v>
      </c>
      <c r="D106" s="197" t="s">
        <v>18</v>
      </c>
      <c r="E106" s="198" t="s">
        <v>18</v>
      </c>
      <c r="F106" s="198" t="s">
        <v>153</v>
      </c>
      <c r="G106" s="198" t="s">
        <v>18</v>
      </c>
      <c r="H106" s="198" t="s">
        <v>18</v>
      </c>
      <c r="I106" s="198" t="s">
        <v>18</v>
      </c>
      <c r="J106" s="199"/>
      <c r="K106" s="200">
        <v>40209</v>
      </c>
      <c r="L106" s="199">
        <v>40209</v>
      </c>
      <c r="M106" s="151"/>
      <c r="N106" s="151"/>
      <c r="O106" s="151"/>
      <c r="P106" s="151"/>
      <c r="Q106" s="151"/>
      <c r="R106" s="151"/>
      <c r="S106" s="151"/>
    </row>
    <row r="107" spans="1:19" ht="15">
      <c r="A107" s="205" t="s">
        <v>47</v>
      </c>
      <c r="B107" s="206" t="s">
        <v>48</v>
      </c>
      <c r="C107" s="207" t="s">
        <v>18</v>
      </c>
      <c r="D107" s="207" t="s">
        <v>18</v>
      </c>
      <c r="E107" s="208" t="s">
        <v>18</v>
      </c>
      <c r="F107" s="208" t="s">
        <v>18</v>
      </c>
      <c r="G107" s="208" t="s">
        <v>48</v>
      </c>
      <c r="H107" s="208" t="s">
        <v>18</v>
      </c>
      <c r="I107" s="208" t="s">
        <v>18</v>
      </c>
      <c r="J107" s="209"/>
      <c r="K107" s="210">
        <v>40209</v>
      </c>
      <c r="L107" s="209">
        <v>40209</v>
      </c>
      <c r="M107" s="158"/>
      <c r="N107" s="158"/>
      <c r="O107" s="158"/>
      <c r="P107" s="158"/>
      <c r="Q107" s="158"/>
      <c r="R107" s="158"/>
      <c r="S107" s="158"/>
    </row>
    <row r="108" spans="1:19" ht="15">
      <c r="A108" s="211" t="s">
        <v>76</v>
      </c>
      <c r="B108" s="212" t="s">
        <v>77</v>
      </c>
      <c r="C108" s="213" t="s">
        <v>18</v>
      </c>
      <c r="D108" s="213" t="s">
        <v>18</v>
      </c>
      <c r="E108" s="214" t="s">
        <v>18</v>
      </c>
      <c r="F108" s="214" t="s">
        <v>18</v>
      </c>
      <c r="G108" s="214" t="s">
        <v>18</v>
      </c>
      <c r="H108" s="214" t="s">
        <v>77</v>
      </c>
      <c r="I108" s="214" t="s">
        <v>18</v>
      </c>
      <c r="J108" s="215"/>
      <c r="K108" s="216">
        <v>40209</v>
      </c>
      <c r="L108" s="215">
        <v>40209</v>
      </c>
      <c r="M108" s="217"/>
      <c r="N108" s="217"/>
      <c r="O108" s="217"/>
      <c r="P108" s="217"/>
      <c r="Q108" s="217"/>
      <c r="R108" s="217"/>
      <c r="S108" s="217"/>
    </row>
    <row r="109" spans="1:19" ht="15">
      <c r="A109" s="218" t="s">
        <v>80</v>
      </c>
      <c r="B109" s="212" t="s">
        <v>81</v>
      </c>
      <c r="C109" s="213" t="s">
        <v>18</v>
      </c>
      <c r="D109" s="213" t="s">
        <v>18</v>
      </c>
      <c r="E109" s="214" t="s">
        <v>18</v>
      </c>
      <c r="F109" s="214" t="s">
        <v>18</v>
      </c>
      <c r="G109" s="214" t="s">
        <v>18</v>
      </c>
      <c r="H109" s="214" t="s">
        <v>18</v>
      </c>
      <c r="I109" s="214" t="s">
        <v>81</v>
      </c>
      <c r="J109" s="219"/>
      <c r="K109" s="220">
        <v>33000</v>
      </c>
      <c r="L109" s="219">
        <v>33000</v>
      </c>
      <c r="M109" s="217"/>
      <c r="N109" s="217"/>
      <c r="O109" s="217"/>
      <c r="P109" s="217"/>
      <c r="Q109" s="217"/>
      <c r="R109" s="217"/>
      <c r="S109" s="217"/>
    </row>
    <row r="110" spans="1:19" ht="15">
      <c r="A110" s="218" t="s">
        <v>86</v>
      </c>
      <c r="B110" s="212" t="s">
        <v>87</v>
      </c>
      <c r="C110" s="213" t="s">
        <v>18</v>
      </c>
      <c r="D110" s="213" t="s">
        <v>18</v>
      </c>
      <c r="E110" s="214" t="s">
        <v>18</v>
      </c>
      <c r="F110" s="214" t="s">
        <v>18</v>
      </c>
      <c r="G110" s="214" t="s">
        <v>18</v>
      </c>
      <c r="H110" s="214" t="s">
        <v>18</v>
      </c>
      <c r="I110" s="214" t="s">
        <v>87</v>
      </c>
      <c r="J110" s="219"/>
      <c r="K110" s="220">
        <v>7209</v>
      </c>
      <c r="L110" s="219">
        <v>7209</v>
      </c>
      <c r="M110" s="217"/>
      <c r="N110" s="217"/>
      <c r="O110" s="217"/>
      <c r="P110" s="217"/>
      <c r="Q110" s="217"/>
      <c r="R110" s="217"/>
      <c r="S110" s="217"/>
    </row>
  </sheetData>
  <mergeCells count="1">
    <mergeCell ref="A1:L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M315"/>
  <sheetViews>
    <sheetView zoomScaleNormal="100" workbookViewId="0">
      <selection activeCell="C6" sqref="C6"/>
    </sheetView>
  </sheetViews>
  <sheetFormatPr defaultRowHeight="11.25"/>
  <cols>
    <col min="1" max="1" width="2.83203125" style="2" customWidth="1"/>
    <col min="2" max="2" width="44.83203125" style="2" bestFit="1" customWidth="1"/>
    <col min="3" max="3" width="40.5" style="2" bestFit="1" customWidth="1"/>
    <col min="4" max="4" width="19.83203125" style="2" bestFit="1" customWidth="1"/>
    <col min="5" max="5" width="18.83203125" style="2" bestFit="1" customWidth="1"/>
    <col min="6" max="6" width="18.1640625" style="2" bestFit="1" customWidth="1"/>
    <col min="7" max="7" width="18.5" style="2" bestFit="1" customWidth="1"/>
    <col min="8" max="8" width="17.33203125" style="2" bestFit="1" customWidth="1"/>
    <col min="9" max="10" width="18.6640625" style="2" bestFit="1" customWidth="1"/>
    <col min="11" max="11" width="15" style="2" bestFit="1" customWidth="1"/>
    <col min="12" max="12" width="18.6640625" style="2" bestFit="1" customWidth="1"/>
    <col min="13" max="13" width="10.1640625" style="2" bestFit="1" customWidth="1"/>
    <col min="14" max="16384" width="9.33203125" style="2"/>
  </cols>
  <sheetData>
    <row r="1" spans="1:13" ht="12.7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3" ht="22.5">
      <c r="B2" s="46" t="s">
        <v>18</v>
      </c>
      <c r="C2" s="51" t="s">
        <v>36</v>
      </c>
      <c r="D2" s="50" t="s">
        <v>32</v>
      </c>
      <c r="E2" s="51" t="s">
        <v>37</v>
      </c>
      <c r="F2"/>
      <c r="G2"/>
      <c r="H2"/>
      <c r="I2"/>
      <c r="J2"/>
      <c r="K2"/>
      <c r="L2"/>
      <c r="M2"/>
    </row>
    <row r="3" spans="1:13">
      <c r="B3" s="46" t="s">
        <v>18</v>
      </c>
      <c r="C3" s="47" t="s">
        <v>19</v>
      </c>
      <c r="D3" s="47" t="s">
        <v>19</v>
      </c>
      <c r="E3" s="47" t="s">
        <v>19</v>
      </c>
      <c r="F3"/>
      <c r="G3"/>
      <c r="H3"/>
      <c r="I3"/>
      <c r="J3"/>
      <c r="K3"/>
      <c r="L3"/>
      <c r="M3"/>
    </row>
    <row r="4" spans="1:13">
      <c r="A4"/>
      <c r="B4" s="49" t="s">
        <v>20</v>
      </c>
      <c r="C4" s="48">
        <v>565558656</v>
      </c>
      <c r="D4" s="53">
        <v>4142814</v>
      </c>
      <c r="E4" s="48">
        <v>569701470</v>
      </c>
      <c r="F4"/>
      <c r="G4"/>
      <c r="H4"/>
      <c r="I4"/>
      <c r="J4"/>
      <c r="K4"/>
      <c r="L4"/>
      <c r="M4"/>
    </row>
    <row r="5" spans="1:13">
      <c r="A5"/>
      <c r="B5" s="49" t="s">
        <v>21</v>
      </c>
      <c r="C5" s="48">
        <v>23800</v>
      </c>
      <c r="D5" s="54" t="s">
        <v>18</v>
      </c>
      <c r="E5" s="48">
        <v>23800</v>
      </c>
      <c r="F5"/>
      <c r="G5"/>
      <c r="H5"/>
      <c r="I5"/>
      <c r="J5"/>
      <c r="K5"/>
      <c r="L5"/>
      <c r="M5"/>
    </row>
    <row r="6" spans="1:13">
      <c r="A6"/>
      <c r="B6" s="49" t="s">
        <v>22</v>
      </c>
      <c r="C6" s="48">
        <v>565582456</v>
      </c>
      <c r="D6" s="53">
        <v>4142814</v>
      </c>
      <c r="E6" s="48">
        <v>569725270</v>
      </c>
      <c r="F6"/>
      <c r="G6"/>
      <c r="H6"/>
      <c r="I6"/>
      <c r="J6"/>
      <c r="K6"/>
      <c r="L6"/>
      <c r="M6"/>
    </row>
    <row r="7" spans="1:13">
      <c r="A7"/>
      <c r="B7" s="49" t="s">
        <v>23</v>
      </c>
      <c r="C7" s="48">
        <v>515673095</v>
      </c>
      <c r="D7" s="53">
        <v>12204918</v>
      </c>
      <c r="E7" s="48">
        <v>527878013</v>
      </c>
      <c r="F7"/>
      <c r="G7"/>
      <c r="H7"/>
      <c r="I7"/>
      <c r="J7"/>
      <c r="K7"/>
      <c r="L7"/>
      <c r="M7"/>
    </row>
    <row r="8" spans="1:13">
      <c r="A8"/>
      <c r="B8" s="49" t="s">
        <v>24</v>
      </c>
      <c r="C8" s="48">
        <v>94617169</v>
      </c>
      <c r="D8" s="53">
        <v>-2544065</v>
      </c>
      <c r="E8" s="48">
        <v>92073104</v>
      </c>
      <c r="F8"/>
      <c r="G8"/>
      <c r="H8"/>
      <c r="I8"/>
      <c r="J8"/>
      <c r="K8"/>
      <c r="L8"/>
      <c r="M8"/>
    </row>
    <row r="9" spans="1:13">
      <c r="A9"/>
      <c r="B9" s="49" t="s">
        <v>25</v>
      </c>
      <c r="C9" s="48">
        <v>610290264</v>
      </c>
      <c r="D9" s="53">
        <v>9660853</v>
      </c>
      <c r="E9" s="48">
        <v>619951117</v>
      </c>
      <c r="F9"/>
      <c r="G9"/>
      <c r="H9"/>
      <c r="I9"/>
      <c r="J9"/>
      <c r="K9"/>
      <c r="L9"/>
      <c r="M9"/>
    </row>
    <row r="10" spans="1:13">
      <c r="A10"/>
      <c r="B10" s="49" t="s">
        <v>26</v>
      </c>
      <c r="C10" s="48">
        <v>-44707808</v>
      </c>
      <c r="D10" s="53">
        <v>-5518039</v>
      </c>
      <c r="E10" s="48">
        <v>-50225847</v>
      </c>
      <c r="F10"/>
      <c r="G10"/>
      <c r="H10"/>
      <c r="I10"/>
      <c r="J10"/>
      <c r="K10"/>
      <c r="L10"/>
      <c r="M10"/>
    </row>
    <row r="11" spans="1:13">
      <c r="A11"/>
      <c r="B11" s="49" t="s">
        <v>27</v>
      </c>
      <c r="C11" s="48"/>
      <c r="D11" s="48"/>
      <c r="E11" s="48"/>
      <c r="F11"/>
      <c r="G11"/>
      <c r="H11"/>
      <c r="I11"/>
      <c r="J11"/>
      <c r="K11"/>
      <c r="L11"/>
      <c r="M11"/>
    </row>
    <row r="12" spans="1:13">
      <c r="A12"/>
      <c r="B12" s="49" t="s">
        <v>28</v>
      </c>
      <c r="C12" s="48">
        <v>240000</v>
      </c>
      <c r="D12" s="52" t="s">
        <v>18</v>
      </c>
      <c r="E12" s="48">
        <v>240000</v>
      </c>
      <c r="F12"/>
      <c r="G12"/>
      <c r="H12"/>
      <c r="I12"/>
      <c r="J12"/>
      <c r="K12"/>
      <c r="L12"/>
      <c r="M12"/>
    </row>
    <row r="13" spans="1:13">
      <c r="A13"/>
      <c r="B13" s="49" t="s">
        <v>29</v>
      </c>
      <c r="C13" s="48">
        <v>6146083</v>
      </c>
      <c r="D13" s="53">
        <v>7666370</v>
      </c>
      <c r="E13" s="48">
        <v>13812453</v>
      </c>
      <c r="F13"/>
      <c r="G13"/>
      <c r="H13"/>
      <c r="I13"/>
      <c r="J13"/>
      <c r="K13"/>
      <c r="L13"/>
      <c r="M13"/>
    </row>
    <row r="14" spans="1:13">
      <c r="A14"/>
      <c r="B14" s="49" t="s">
        <v>30</v>
      </c>
      <c r="C14" s="48">
        <v>-1418334</v>
      </c>
      <c r="D14" s="53">
        <v>-2348331</v>
      </c>
      <c r="E14" s="48">
        <v>-3766665</v>
      </c>
      <c r="F14"/>
      <c r="G14"/>
      <c r="H14"/>
      <c r="I14"/>
      <c r="J14"/>
      <c r="K14"/>
      <c r="L14"/>
      <c r="M14"/>
    </row>
    <row r="15" spans="1:13">
      <c r="A15"/>
      <c r="B15" s="49" t="s">
        <v>31</v>
      </c>
      <c r="C15" s="48">
        <v>4487749</v>
      </c>
      <c r="D15" s="53">
        <v>5318039</v>
      </c>
      <c r="E15" s="48">
        <v>9805788</v>
      </c>
      <c r="F15"/>
      <c r="G15"/>
      <c r="H15"/>
      <c r="I15"/>
      <c r="J15"/>
      <c r="K15"/>
      <c r="L15"/>
      <c r="M15"/>
    </row>
    <row r="16" spans="1:13">
      <c r="A16"/>
      <c r="B16" s="49" t="s">
        <v>33</v>
      </c>
      <c r="C16" s="48">
        <v>-40220059</v>
      </c>
      <c r="D16" s="53">
        <v>-200000</v>
      </c>
      <c r="E16" s="48">
        <v>-40420059</v>
      </c>
      <c r="F16"/>
      <c r="G16"/>
      <c r="H16"/>
      <c r="I16"/>
      <c r="J16"/>
      <c r="K16"/>
      <c r="L16"/>
      <c r="M16"/>
    </row>
    <row r="17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>
      <c r="A19"/>
      <c r="B19"/>
      <c r="C19" s="33"/>
      <c r="D19" s="33"/>
      <c r="E19" s="33"/>
      <c r="F19" s="33"/>
      <c r="G19" s="33"/>
      <c r="H19"/>
      <c r="I19"/>
      <c r="J19"/>
      <c r="K19"/>
      <c r="L19"/>
      <c r="M19"/>
    </row>
    <row r="20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>
      <c r="A21"/>
      <c r="B21"/>
      <c r="C21"/>
      <c r="D21"/>
      <c r="E21"/>
      <c r="F21"/>
      <c r="G21"/>
      <c r="H21"/>
      <c r="I21"/>
      <c r="J21"/>
      <c r="K21"/>
      <c r="L21"/>
    </row>
    <row r="22" spans="1:13">
      <c r="A22"/>
      <c r="B22"/>
      <c r="C22"/>
      <c r="D22"/>
      <c r="E22"/>
      <c r="F22"/>
      <c r="G22"/>
      <c r="H22"/>
      <c r="I22"/>
      <c r="J22"/>
    </row>
    <row r="23" spans="1:13">
      <c r="A23"/>
      <c r="B23"/>
      <c r="C23"/>
      <c r="D23"/>
      <c r="E23"/>
      <c r="F23"/>
      <c r="G23"/>
      <c r="H23"/>
      <c r="I23"/>
      <c r="J23"/>
    </row>
    <row r="24" spans="1:13">
      <c r="A24"/>
      <c r="B24"/>
      <c r="C24"/>
      <c r="D24"/>
      <c r="E24"/>
      <c r="F24"/>
      <c r="G24"/>
      <c r="H24"/>
      <c r="I24"/>
      <c r="J24"/>
    </row>
    <row r="25" spans="1:13">
      <c r="A25"/>
      <c r="B25"/>
      <c r="C25"/>
      <c r="D25"/>
      <c r="E25"/>
      <c r="F25"/>
      <c r="G25"/>
      <c r="H25"/>
      <c r="I25"/>
      <c r="J25"/>
    </row>
    <row r="26" spans="1:13">
      <c r="A26"/>
      <c r="B26"/>
      <c r="C26"/>
      <c r="D26"/>
      <c r="E26"/>
      <c r="F26"/>
      <c r="G26"/>
      <c r="H26"/>
      <c r="I26"/>
      <c r="J26"/>
    </row>
    <row r="27" spans="1:13">
      <c r="A27"/>
      <c r="B27"/>
      <c r="C27"/>
      <c r="D27"/>
      <c r="E27"/>
      <c r="F27"/>
      <c r="G27"/>
      <c r="H27"/>
      <c r="I27"/>
      <c r="J27"/>
    </row>
    <row r="28" spans="1:13">
      <c r="A28"/>
      <c r="B28"/>
      <c r="C28"/>
      <c r="D28"/>
      <c r="E28"/>
      <c r="F28"/>
      <c r="G28"/>
      <c r="H28"/>
      <c r="I28"/>
      <c r="J28"/>
    </row>
    <row r="29" spans="1:13">
      <c r="A29"/>
      <c r="B29"/>
      <c r="C29"/>
      <c r="D29"/>
      <c r="E29"/>
      <c r="F29"/>
      <c r="G29"/>
      <c r="H29"/>
      <c r="I29"/>
      <c r="J29"/>
    </row>
    <row r="30" spans="1:13">
      <c r="A30"/>
      <c r="B30"/>
      <c r="C30"/>
      <c r="D30"/>
      <c r="E30"/>
      <c r="F30"/>
      <c r="G30"/>
      <c r="H30"/>
      <c r="I30"/>
      <c r="J30"/>
    </row>
    <row r="31" spans="1:13">
      <c r="A31"/>
      <c r="B31"/>
      <c r="C31"/>
      <c r="D31"/>
      <c r="E31"/>
      <c r="F31"/>
      <c r="G31"/>
      <c r="H31"/>
      <c r="I31"/>
      <c r="J31"/>
    </row>
    <row r="32" spans="1:13">
      <c r="A32"/>
      <c r="B32"/>
      <c r="C32"/>
      <c r="D32"/>
      <c r="E32"/>
      <c r="F32"/>
      <c r="G32"/>
      <c r="H32"/>
      <c r="I32"/>
      <c r="J32"/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B34"/>
      <c r="C34"/>
      <c r="D34"/>
      <c r="E34"/>
      <c r="F34"/>
      <c r="G34"/>
      <c r="H34"/>
      <c r="I34"/>
      <c r="J34"/>
    </row>
    <row r="35" spans="1:10">
      <c r="B35"/>
      <c r="C35"/>
      <c r="D35"/>
      <c r="E35"/>
      <c r="F35"/>
      <c r="G35"/>
      <c r="H35"/>
      <c r="I35"/>
      <c r="J35"/>
    </row>
    <row r="36" spans="1:10">
      <c r="B36"/>
      <c r="C36"/>
      <c r="D36"/>
      <c r="E36"/>
      <c r="F36"/>
      <c r="G36"/>
      <c r="H36"/>
      <c r="I36"/>
      <c r="J36"/>
    </row>
    <row r="37" spans="1:10">
      <c r="B37"/>
      <c r="C37"/>
      <c r="D37"/>
      <c r="E37"/>
      <c r="F37"/>
      <c r="G37"/>
      <c r="H37"/>
      <c r="I37"/>
      <c r="J37"/>
    </row>
    <row r="38" spans="1:10">
      <c r="B38"/>
      <c r="C38"/>
      <c r="D38"/>
      <c r="E38"/>
      <c r="F38"/>
      <c r="G38"/>
      <c r="H38"/>
      <c r="I38"/>
      <c r="J38"/>
    </row>
    <row r="39" spans="1:10">
      <c r="B39"/>
      <c r="C39"/>
      <c r="D39"/>
      <c r="E39"/>
      <c r="F39"/>
      <c r="G39"/>
      <c r="H39"/>
      <c r="I39"/>
      <c r="J39"/>
    </row>
    <row r="40" spans="1:10">
      <c r="B40"/>
      <c r="C40"/>
      <c r="D40"/>
      <c r="E40"/>
      <c r="F40"/>
      <c r="G40"/>
      <c r="H40"/>
      <c r="I40"/>
      <c r="J40"/>
    </row>
    <row r="41" spans="1:10">
      <c r="B41"/>
      <c r="C41"/>
      <c r="D41"/>
      <c r="E41"/>
      <c r="F41"/>
      <c r="G41"/>
      <c r="H41"/>
      <c r="I41"/>
      <c r="J41"/>
    </row>
    <row r="42" spans="1:10">
      <c r="B42"/>
      <c r="C42"/>
      <c r="D42"/>
      <c r="E42"/>
      <c r="F42"/>
      <c r="G42"/>
      <c r="H42"/>
      <c r="I42"/>
      <c r="J42"/>
    </row>
    <row r="43" spans="1:10">
      <c r="B43"/>
      <c r="C43"/>
      <c r="D43"/>
      <c r="E43"/>
      <c r="F43"/>
      <c r="G43"/>
      <c r="H43"/>
      <c r="I43"/>
      <c r="J43"/>
    </row>
    <row r="44" spans="1:10">
      <c r="B44"/>
      <c r="C44"/>
      <c r="D44"/>
      <c r="E44"/>
      <c r="F44"/>
      <c r="G44"/>
      <c r="H44"/>
      <c r="I44"/>
      <c r="J44"/>
    </row>
    <row r="45" spans="1:10">
      <c r="B45"/>
      <c r="C45"/>
      <c r="D45"/>
      <c r="E45"/>
      <c r="F45"/>
      <c r="G45"/>
      <c r="H45"/>
      <c r="I45"/>
      <c r="J45"/>
    </row>
    <row r="46" spans="1:10">
      <c r="B46"/>
      <c r="C46"/>
      <c r="D46"/>
      <c r="E46"/>
      <c r="F46"/>
      <c r="G46"/>
      <c r="H46"/>
      <c r="I46"/>
      <c r="J46"/>
    </row>
    <row r="47" spans="1:10">
      <c r="B47"/>
      <c r="C47"/>
      <c r="D47"/>
      <c r="E47"/>
      <c r="F47"/>
      <c r="G47"/>
      <c r="H47"/>
      <c r="I47"/>
      <c r="J47"/>
    </row>
    <row r="48" spans="1:10">
      <c r="B48"/>
      <c r="C48"/>
      <c r="D48"/>
      <c r="E48"/>
      <c r="F48"/>
      <c r="G48"/>
      <c r="H48"/>
      <c r="I48"/>
      <c r="J48"/>
    </row>
    <row r="49" spans="2:10">
      <c r="B49"/>
      <c r="C49"/>
      <c r="D49"/>
      <c r="E49"/>
      <c r="F49"/>
      <c r="G49"/>
      <c r="H49"/>
      <c r="I49"/>
      <c r="J49"/>
    </row>
    <row r="50" spans="2:10">
      <c r="B50"/>
      <c r="C50"/>
      <c r="D50"/>
      <c r="E50"/>
      <c r="F50"/>
      <c r="G50"/>
      <c r="H50"/>
      <c r="I50"/>
      <c r="J50"/>
    </row>
    <row r="51" spans="2:10">
      <c r="B51"/>
      <c r="C51"/>
      <c r="D51"/>
      <c r="E51"/>
      <c r="F51"/>
      <c r="G51"/>
      <c r="H51"/>
      <c r="I51"/>
      <c r="J51"/>
    </row>
    <row r="52" spans="2:10">
      <c r="B52"/>
      <c r="C52"/>
      <c r="D52"/>
      <c r="E52"/>
      <c r="F52"/>
      <c r="G52"/>
      <c r="H52"/>
      <c r="I52"/>
      <c r="J52"/>
    </row>
    <row r="53" spans="2:10">
      <c r="B53"/>
      <c r="C53"/>
      <c r="D53"/>
      <c r="E53"/>
      <c r="F53"/>
      <c r="G53"/>
      <c r="H53"/>
      <c r="I53"/>
      <c r="J53"/>
    </row>
    <row r="54" spans="2:10">
      <c r="B54"/>
      <c r="C54"/>
      <c r="D54"/>
      <c r="E54"/>
      <c r="F54"/>
      <c r="G54"/>
      <c r="H54"/>
      <c r="I54"/>
      <c r="J54"/>
    </row>
    <row r="55" spans="2:10">
      <c r="B55"/>
      <c r="C55"/>
      <c r="D55"/>
      <c r="E55"/>
      <c r="F55"/>
      <c r="G55"/>
      <c r="H55"/>
      <c r="I55"/>
      <c r="J55"/>
    </row>
    <row r="56" spans="2:10">
      <c r="B56"/>
      <c r="C56"/>
      <c r="D56"/>
      <c r="E56"/>
      <c r="F56"/>
      <c r="G56"/>
      <c r="H56"/>
      <c r="I56"/>
      <c r="J56"/>
    </row>
    <row r="57" spans="2:10">
      <c r="B57"/>
      <c r="C57"/>
      <c r="D57"/>
      <c r="E57"/>
      <c r="F57"/>
      <c r="G57"/>
      <c r="H57"/>
      <c r="I57"/>
      <c r="J57"/>
    </row>
    <row r="58" spans="2:10">
      <c r="B58"/>
      <c r="C58"/>
      <c r="D58"/>
      <c r="E58"/>
      <c r="F58"/>
      <c r="G58"/>
      <c r="H58"/>
      <c r="I58"/>
      <c r="J58"/>
    </row>
    <row r="59" spans="2:10">
      <c r="B59"/>
      <c r="C59"/>
      <c r="D59"/>
      <c r="E59"/>
      <c r="F59"/>
      <c r="G59"/>
      <c r="H59"/>
      <c r="I59"/>
      <c r="J59"/>
    </row>
    <row r="60" spans="2:10">
      <c r="B60"/>
      <c r="C60"/>
      <c r="D60"/>
      <c r="E60"/>
      <c r="F60"/>
      <c r="G60"/>
      <c r="H60"/>
      <c r="I60"/>
      <c r="J60"/>
    </row>
    <row r="61" spans="2:10">
      <c r="B61"/>
      <c r="C61"/>
      <c r="D61"/>
      <c r="E61"/>
      <c r="F61"/>
      <c r="G61"/>
      <c r="H61"/>
      <c r="I61"/>
      <c r="J61"/>
    </row>
    <row r="62" spans="2:10">
      <c r="B62"/>
      <c r="C62"/>
      <c r="D62"/>
      <c r="E62"/>
      <c r="F62"/>
      <c r="G62"/>
      <c r="H62"/>
      <c r="I62"/>
      <c r="J62"/>
    </row>
    <row r="63" spans="2:10">
      <c r="B63"/>
      <c r="C63"/>
      <c r="D63"/>
      <c r="E63"/>
      <c r="F63"/>
      <c r="G63"/>
      <c r="H63"/>
      <c r="I63"/>
      <c r="J63"/>
    </row>
    <row r="64" spans="2:10">
      <c r="B64"/>
      <c r="C64"/>
      <c r="D64"/>
      <c r="E64"/>
      <c r="F64"/>
      <c r="G64"/>
      <c r="H64"/>
      <c r="I64"/>
      <c r="J64"/>
    </row>
    <row r="65" spans="2:10">
      <c r="B65"/>
      <c r="C65"/>
      <c r="D65"/>
      <c r="E65"/>
      <c r="F65"/>
      <c r="G65"/>
      <c r="H65"/>
      <c r="I65"/>
      <c r="J65"/>
    </row>
    <row r="66" spans="2:10">
      <c r="B66"/>
      <c r="C66"/>
      <c r="D66"/>
      <c r="E66"/>
      <c r="F66"/>
      <c r="G66"/>
      <c r="H66"/>
      <c r="I66"/>
      <c r="J66"/>
    </row>
    <row r="67" spans="2:10">
      <c r="B67"/>
      <c r="C67"/>
      <c r="D67"/>
      <c r="E67"/>
      <c r="F67"/>
      <c r="G67"/>
      <c r="H67"/>
      <c r="I67"/>
      <c r="J67"/>
    </row>
    <row r="68" spans="2:10">
      <c r="B68"/>
      <c r="C68"/>
      <c r="D68"/>
      <c r="E68"/>
      <c r="F68"/>
      <c r="G68"/>
      <c r="H68"/>
      <c r="I68"/>
      <c r="J68"/>
    </row>
    <row r="69" spans="2:10">
      <c r="B69"/>
      <c r="C69"/>
      <c r="D69"/>
      <c r="E69"/>
      <c r="F69"/>
      <c r="G69"/>
      <c r="H69"/>
      <c r="I69"/>
      <c r="J69"/>
    </row>
    <row r="70" spans="2:10">
      <c r="B70"/>
      <c r="C70"/>
      <c r="D70"/>
      <c r="E70"/>
      <c r="F70"/>
      <c r="G70"/>
      <c r="H70"/>
      <c r="I70"/>
      <c r="J70"/>
    </row>
    <row r="71" spans="2:10">
      <c r="B71"/>
      <c r="C71"/>
      <c r="D71"/>
      <c r="E71"/>
      <c r="F71"/>
      <c r="G71"/>
      <c r="H71"/>
      <c r="I71"/>
      <c r="J71"/>
    </row>
    <row r="72" spans="2:10">
      <c r="B72"/>
      <c r="C72"/>
      <c r="D72"/>
      <c r="E72"/>
      <c r="F72"/>
      <c r="G72"/>
      <c r="H72"/>
      <c r="I72"/>
      <c r="J72"/>
    </row>
    <row r="73" spans="2:10">
      <c r="B73"/>
      <c r="C73"/>
      <c r="D73"/>
      <c r="E73"/>
      <c r="F73"/>
      <c r="G73"/>
      <c r="H73"/>
      <c r="I73"/>
      <c r="J73"/>
    </row>
    <row r="74" spans="2:10">
      <c r="B74"/>
      <c r="C74"/>
      <c r="D74"/>
      <c r="E74"/>
      <c r="F74"/>
      <c r="G74"/>
      <c r="H74"/>
      <c r="I74"/>
      <c r="J74"/>
    </row>
    <row r="75" spans="2:10">
      <c r="B75"/>
      <c r="C75"/>
      <c r="D75"/>
      <c r="E75"/>
      <c r="F75"/>
      <c r="G75"/>
      <c r="H75"/>
      <c r="I75"/>
      <c r="J75"/>
    </row>
    <row r="76" spans="2:10">
      <c r="B76"/>
      <c r="C76"/>
      <c r="D76"/>
      <c r="E76"/>
      <c r="F76"/>
      <c r="G76"/>
      <c r="H76"/>
      <c r="I76"/>
      <c r="J76"/>
    </row>
    <row r="77" spans="2:10">
      <c r="B77"/>
      <c r="C77"/>
      <c r="D77"/>
      <c r="E77"/>
      <c r="F77"/>
      <c r="G77"/>
      <c r="H77"/>
      <c r="I77"/>
      <c r="J77"/>
    </row>
    <row r="78" spans="2:10">
      <c r="B78"/>
      <c r="C78"/>
      <c r="D78"/>
      <c r="E78"/>
      <c r="F78"/>
      <c r="G78"/>
      <c r="H78"/>
      <c r="I78"/>
      <c r="J78"/>
    </row>
    <row r="79" spans="2:10">
      <c r="B79"/>
      <c r="C79"/>
      <c r="D79"/>
      <c r="E79"/>
      <c r="F79"/>
      <c r="G79"/>
      <c r="H79"/>
      <c r="I79"/>
      <c r="J79"/>
    </row>
    <row r="80" spans="2:10">
      <c r="B80"/>
      <c r="C80"/>
      <c r="D80"/>
      <c r="E80"/>
      <c r="F80"/>
      <c r="G80"/>
      <c r="H80"/>
      <c r="I80"/>
      <c r="J80"/>
    </row>
    <row r="81" spans="2:10">
      <c r="B81"/>
      <c r="C81"/>
      <c r="D81"/>
      <c r="E81"/>
      <c r="F81"/>
      <c r="G81"/>
      <c r="H81"/>
      <c r="I81"/>
      <c r="J81"/>
    </row>
    <row r="82" spans="2:10">
      <c r="B82"/>
      <c r="C82"/>
      <c r="D82"/>
      <c r="E82"/>
      <c r="F82"/>
      <c r="G82"/>
      <c r="H82"/>
      <c r="I82"/>
      <c r="J82"/>
    </row>
    <row r="83" spans="2:10">
      <c r="B83"/>
      <c r="C83"/>
      <c r="D83"/>
      <c r="E83"/>
      <c r="F83"/>
      <c r="G83"/>
      <c r="H83"/>
      <c r="I83"/>
      <c r="J83"/>
    </row>
    <row r="84" spans="2:10">
      <c r="B84"/>
      <c r="C84"/>
      <c r="D84"/>
      <c r="E84"/>
      <c r="F84"/>
      <c r="G84"/>
      <c r="H84"/>
      <c r="I84"/>
      <c r="J84"/>
    </row>
    <row r="85" spans="2:10">
      <c r="B85"/>
      <c r="C85"/>
      <c r="D85"/>
      <c r="E85"/>
      <c r="F85"/>
      <c r="G85"/>
      <c r="H85"/>
      <c r="I85"/>
      <c r="J85"/>
    </row>
    <row r="86" spans="2:10">
      <c r="B86"/>
      <c r="C86"/>
      <c r="D86"/>
      <c r="E86"/>
      <c r="F86"/>
      <c r="G86"/>
      <c r="H86"/>
      <c r="I86"/>
      <c r="J86"/>
    </row>
    <row r="87" spans="2:10">
      <c r="B87"/>
      <c r="C87"/>
      <c r="D87"/>
      <c r="E87"/>
      <c r="F87"/>
      <c r="G87"/>
      <c r="H87"/>
      <c r="I87"/>
      <c r="J87"/>
    </row>
    <row r="88" spans="2:10">
      <c r="B88"/>
      <c r="C88"/>
      <c r="D88"/>
      <c r="E88"/>
      <c r="F88"/>
      <c r="G88"/>
      <c r="H88"/>
      <c r="I88"/>
      <c r="J88"/>
    </row>
    <row r="89" spans="2:10">
      <c r="B89"/>
      <c r="C89"/>
      <c r="D89"/>
      <c r="E89"/>
      <c r="F89"/>
      <c r="G89"/>
      <c r="H89"/>
      <c r="I89"/>
      <c r="J89"/>
    </row>
    <row r="90" spans="2:10">
      <c r="B90"/>
      <c r="C90"/>
      <c r="D90"/>
      <c r="E90"/>
      <c r="F90"/>
      <c r="G90"/>
      <c r="H90"/>
      <c r="I90"/>
      <c r="J90"/>
    </row>
    <row r="91" spans="2:10">
      <c r="B91"/>
      <c r="C91"/>
      <c r="D91"/>
      <c r="E91"/>
      <c r="F91"/>
      <c r="G91"/>
      <c r="H91"/>
      <c r="I91"/>
      <c r="J91"/>
    </row>
    <row r="92" spans="2:10">
      <c r="B92"/>
      <c r="C92"/>
      <c r="D92"/>
      <c r="E92"/>
      <c r="F92"/>
      <c r="G92"/>
      <c r="H92"/>
      <c r="I92"/>
      <c r="J92"/>
    </row>
    <row r="93" spans="2:10">
      <c r="B93"/>
      <c r="C93"/>
      <c r="D93"/>
      <c r="E93"/>
      <c r="F93"/>
      <c r="G93"/>
      <c r="H93"/>
      <c r="I93"/>
      <c r="J93"/>
    </row>
    <row r="94" spans="2:10">
      <c r="B94"/>
      <c r="C94"/>
      <c r="D94"/>
      <c r="E94"/>
      <c r="F94"/>
      <c r="G94"/>
      <c r="H94"/>
      <c r="I94"/>
      <c r="J94"/>
    </row>
    <row r="95" spans="2:10">
      <c r="B95"/>
      <c r="C95"/>
      <c r="D95"/>
      <c r="E95"/>
      <c r="F95"/>
      <c r="G95"/>
      <c r="H95"/>
      <c r="I95"/>
      <c r="J95"/>
    </row>
    <row r="96" spans="2:10">
      <c r="B96"/>
      <c r="C96"/>
      <c r="D96"/>
      <c r="E96"/>
      <c r="F96"/>
      <c r="G96"/>
      <c r="H96"/>
      <c r="I96"/>
      <c r="J96"/>
    </row>
    <row r="97" spans="2:10">
      <c r="B97"/>
      <c r="C97"/>
      <c r="D97"/>
      <c r="E97"/>
      <c r="F97"/>
      <c r="G97"/>
      <c r="H97"/>
      <c r="I97"/>
      <c r="J97"/>
    </row>
    <row r="98" spans="2:10">
      <c r="B98"/>
      <c r="C98"/>
      <c r="D98"/>
      <c r="E98"/>
      <c r="F98"/>
      <c r="G98"/>
      <c r="H98"/>
      <c r="I98"/>
      <c r="J98"/>
    </row>
    <row r="99" spans="2:10">
      <c r="B99"/>
      <c r="C99"/>
      <c r="D99"/>
      <c r="E99"/>
      <c r="F99"/>
      <c r="G99"/>
      <c r="H99"/>
      <c r="I99"/>
      <c r="J99"/>
    </row>
    <row r="100" spans="2:10">
      <c r="B100"/>
      <c r="C100"/>
      <c r="D100"/>
      <c r="E100"/>
      <c r="F100"/>
      <c r="G100"/>
      <c r="H100"/>
      <c r="I100"/>
      <c r="J100"/>
    </row>
    <row r="101" spans="2:10">
      <c r="B101"/>
      <c r="C101"/>
      <c r="D101"/>
      <c r="E101"/>
      <c r="F101"/>
      <c r="G101"/>
      <c r="H101"/>
      <c r="I101"/>
      <c r="J101"/>
    </row>
    <row r="102" spans="2:10">
      <c r="B102"/>
      <c r="C102"/>
      <c r="D102"/>
      <c r="E102"/>
      <c r="F102"/>
      <c r="G102"/>
      <c r="H102"/>
      <c r="I102"/>
      <c r="J102"/>
    </row>
    <row r="103" spans="2:10">
      <c r="B103"/>
      <c r="C103"/>
      <c r="D103"/>
      <c r="E103"/>
      <c r="F103"/>
      <c r="G103"/>
      <c r="H103"/>
      <c r="I103"/>
      <c r="J103"/>
    </row>
    <row r="104" spans="2:10">
      <c r="B104"/>
      <c r="C104"/>
      <c r="D104"/>
      <c r="E104"/>
      <c r="F104"/>
      <c r="G104"/>
      <c r="H104"/>
      <c r="I104"/>
      <c r="J104"/>
    </row>
    <row r="105" spans="2:10">
      <c r="B105"/>
      <c r="C105"/>
      <c r="D105"/>
      <c r="E105"/>
      <c r="F105"/>
      <c r="G105"/>
      <c r="H105"/>
      <c r="I105"/>
      <c r="J105"/>
    </row>
    <row r="106" spans="2:10">
      <c r="B106"/>
      <c r="C106"/>
      <c r="D106"/>
      <c r="E106"/>
      <c r="F106"/>
      <c r="G106"/>
      <c r="H106"/>
      <c r="I106"/>
      <c r="J106"/>
    </row>
    <row r="107" spans="2:10">
      <c r="B107"/>
      <c r="C107"/>
      <c r="D107"/>
      <c r="E107"/>
      <c r="F107"/>
      <c r="G107"/>
      <c r="H107"/>
      <c r="I107"/>
      <c r="J107"/>
    </row>
    <row r="108" spans="2:10">
      <c r="B108"/>
      <c r="C108"/>
      <c r="D108"/>
      <c r="E108"/>
      <c r="F108"/>
      <c r="G108"/>
      <c r="H108"/>
      <c r="I108"/>
      <c r="J108"/>
    </row>
    <row r="109" spans="2:10">
      <c r="B109"/>
      <c r="C109"/>
      <c r="D109"/>
      <c r="E109"/>
      <c r="F109"/>
      <c r="G109"/>
      <c r="H109"/>
      <c r="I109"/>
      <c r="J109"/>
    </row>
    <row r="110" spans="2:10">
      <c r="B110"/>
      <c r="C110"/>
      <c r="D110"/>
      <c r="E110"/>
      <c r="F110"/>
      <c r="G110"/>
      <c r="H110"/>
      <c r="I110"/>
      <c r="J110"/>
    </row>
    <row r="111" spans="2:10">
      <c r="B111"/>
      <c r="C111"/>
      <c r="D111"/>
      <c r="E111"/>
      <c r="F111"/>
      <c r="G111"/>
      <c r="H111"/>
      <c r="I111"/>
      <c r="J111"/>
    </row>
    <row r="112" spans="2:10">
      <c r="B112"/>
      <c r="C112"/>
      <c r="D112"/>
      <c r="E112"/>
      <c r="F112"/>
      <c r="G112"/>
      <c r="H112"/>
      <c r="I112"/>
      <c r="J112"/>
    </row>
    <row r="113" spans="2:10">
      <c r="B113"/>
      <c r="C113"/>
      <c r="D113"/>
      <c r="E113"/>
      <c r="F113"/>
      <c r="G113"/>
      <c r="H113"/>
      <c r="I113"/>
      <c r="J113"/>
    </row>
    <row r="114" spans="2:10">
      <c r="B114"/>
      <c r="C114"/>
      <c r="D114"/>
      <c r="E114"/>
      <c r="F114"/>
      <c r="G114"/>
      <c r="H114"/>
      <c r="I114"/>
      <c r="J114"/>
    </row>
    <row r="115" spans="2:10">
      <c r="B115"/>
      <c r="C115"/>
      <c r="D115"/>
      <c r="E115"/>
      <c r="F115"/>
      <c r="G115"/>
      <c r="H115"/>
      <c r="I115"/>
      <c r="J115"/>
    </row>
    <row r="116" spans="2:10">
      <c r="B116"/>
      <c r="C116"/>
      <c r="D116"/>
      <c r="E116"/>
      <c r="F116"/>
      <c r="G116"/>
      <c r="H116"/>
      <c r="I116"/>
      <c r="J116"/>
    </row>
    <row r="117" spans="2:10">
      <c r="B117"/>
      <c r="C117"/>
      <c r="D117"/>
      <c r="E117"/>
      <c r="F117"/>
      <c r="G117"/>
      <c r="H117"/>
      <c r="I117"/>
      <c r="J117"/>
    </row>
    <row r="118" spans="2:10">
      <c r="B118"/>
      <c r="C118"/>
      <c r="D118"/>
      <c r="E118"/>
      <c r="F118"/>
      <c r="G118"/>
      <c r="H118"/>
      <c r="I118"/>
      <c r="J118"/>
    </row>
    <row r="119" spans="2:10">
      <c r="B119"/>
      <c r="C119"/>
      <c r="D119"/>
      <c r="E119"/>
      <c r="F119"/>
      <c r="G119"/>
      <c r="H119"/>
      <c r="I119"/>
      <c r="J119"/>
    </row>
    <row r="120" spans="2:10">
      <c r="B120"/>
      <c r="C120"/>
      <c r="D120"/>
      <c r="E120"/>
      <c r="F120"/>
      <c r="G120"/>
      <c r="H120"/>
      <c r="I120"/>
      <c r="J120"/>
    </row>
    <row r="121" spans="2:10">
      <c r="B121"/>
      <c r="C121"/>
      <c r="D121"/>
      <c r="E121"/>
      <c r="F121"/>
      <c r="G121"/>
      <c r="H121"/>
      <c r="I121"/>
      <c r="J121"/>
    </row>
    <row r="122" spans="2:10">
      <c r="B122"/>
      <c r="C122"/>
      <c r="D122"/>
      <c r="E122"/>
      <c r="F122"/>
      <c r="G122"/>
      <c r="H122"/>
      <c r="I122"/>
      <c r="J122"/>
    </row>
    <row r="123" spans="2:10">
      <c r="B123"/>
      <c r="C123"/>
      <c r="D123"/>
      <c r="E123"/>
      <c r="F123"/>
      <c r="G123"/>
      <c r="H123"/>
      <c r="I123"/>
      <c r="J123"/>
    </row>
    <row r="124" spans="2:10">
      <c r="B124"/>
      <c r="C124"/>
      <c r="D124"/>
      <c r="E124"/>
      <c r="F124"/>
      <c r="G124"/>
      <c r="H124"/>
      <c r="I124"/>
      <c r="J124"/>
    </row>
    <row r="125" spans="2:10">
      <c r="B125"/>
      <c r="C125"/>
      <c r="D125"/>
      <c r="E125"/>
      <c r="F125"/>
      <c r="G125"/>
      <c r="H125"/>
      <c r="I125"/>
      <c r="J125"/>
    </row>
    <row r="126" spans="2:10">
      <c r="B126"/>
      <c r="C126"/>
      <c r="D126"/>
      <c r="E126"/>
      <c r="F126"/>
      <c r="G126"/>
      <c r="H126"/>
      <c r="I126"/>
      <c r="J126"/>
    </row>
    <row r="127" spans="2:10">
      <c r="B127"/>
      <c r="C127"/>
      <c r="D127"/>
      <c r="E127"/>
      <c r="F127"/>
      <c r="G127"/>
      <c r="H127"/>
      <c r="I127"/>
      <c r="J127"/>
    </row>
    <row r="128" spans="2:10">
      <c r="B128"/>
      <c r="C128"/>
      <c r="D128"/>
      <c r="E128"/>
      <c r="F128"/>
      <c r="G128"/>
      <c r="H128"/>
      <c r="I128"/>
      <c r="J128"/>
    </row>
    <row r="129" spans="2:10">
      <c r="B129"/>
      <c r="C129"/>
      <c r="D129"/>
      <c r="E129"/>
      <c r="F129"/>
      <c r="G129"/>
      <c r="H129"/>
      <c r="I129"/>
      <c r="J129"/>
    </row>
    <row r="130" spans="2:10">
      <c r="B130"/>
      <c r="C130"/>
      <c r="D130"/>
      <c r="E130"/>
      <c r="F130"/>
      <c r="G130"/>
      <c r="H130"/>
      <c r="I130"/>
      <c r="J130"/>
    </row>
    <row r="131" spans="2:10">
      <c r="B131"/>
      <c r="C131"/>
      <c r="D131"/>
      <c r="E131"/>
      <c r="F131"/>
      <c r="G131"/>
      <c r="H131"/>
      <c r="I131"/>
      <c r="J131"/>
    </row>
    <row r="132" spans="2:10">
      <c r="B132"/>
      <c r="C132"/>
      <c r="D132"/>
      <c r="E132"/>
      <c r="F132"/>
      <c r="G132"/>
      <c r="H132"/>
      <c r="I132"/>
      <c r="J132"/>
    </row>
    <row r="133" spans="2:10">
      <c r="B133"/>
      <c r="C133"/>
      <c r="D133"/>
      <c r="E133"/>
      <c r="F133"/>
      <c r="G133"/>
      <c r="H133"/>
      <c r="I133"/>
      <c r="J133"/>
    </row>
    <row r="134" spans="2:10">
      <c r="B134"/>
      <c r="C134"/>
      <c r="D134"/>
      <c r="E134"/>
      <c r="F134"/>
      <c r="G134"/>
      <c r="H134"/>
      <c r="I134"/>
      <c r="J134"/>
    </row>
    <row r="135" spans="2:10">
      <c r="B135"/>
      <c r="C135"/>
      <c r="D135"/>
      <c r="E135"/>
      <c r="F135"/>
      <c r="G135"/>
      <c r="H135"/>
      <c r="I135"/>
      <c r="J135"/>
    </row>
    <row r="136" spans="2:10">
      <c r="B136"/>
      <c r="C136"/>
      <c r="D136"/>
      <c r="E136"/>
      <c r="F136"/>
      <c r="G136"/>
      <c r="H136"/>
      <c r="I136"/>
      <c r="J136"/>
    </row>
    <row r="137" spans="2:10">
      <c r="B137"/>
      <c r="C137"/>
      <c r="D137"/>
      <c r="E137"/>
      <c r="F137"/>
      <c r="G137"/>
      <c r="H137"/>
      <c r="I137"/>
      <c r="J137"/>
    </row>
    <row r="138" spans="2:10">
      <c r="B138"/>
      <c r="C138"/>
      <c r="D138"/>
      <c r="E138"/>
      <c r="F138"/>
      <c r="G138"/>
      <c r="H138"/>
      <c r="I138"/>
      <c r="J138"/>
    </row>
    <row r="139" spans="2:10">
      <c r="B139"/>
      <c r="C139"/>
      <c r="D139"/>
      <c r="E139"/>
      <c r="F139"/>
      <c r="G139"/>
      <c r="H139"/>
      <c r="I139"/>
      <c r="J139"/>
    </row>
    <row r="140" spans="2:10">
      <c r="B140"/>
      <c r="C140"/>
      <c r="D140"/>
      <c r="E140"/>
      <c r="F140"/>
      <c r="G140"/>
      <c r="H140"/>
      <c r="I140"/>
      <c r="J140"/>
    </row>
    <row r="141" spans="2:10">
      <c r="B141"/>
      <c r="C141"/>
      <c r="D141"/>
      <c r="E141"/>
      <c r="F141"/>
      <c r="G141"/>
      <c r="H141"/>
      <c r="I141"/>
      <c r="J141"/>
    </row>
    <row r="142" spans="2:10">
      <c r="B142"/>
      <c r="C142"/>
      <c r="D142"/>
      <c r="E142"/>
      <c r="F142"/>
      <c r="G142"/>
      <c r="H142"/>
      <c r="I142"/>
      <c r="J142"/>
    </row>
    <row r="143" spans="2:10">
      <c r="B143"/>
      <c r="C143"/>
      <c r="D143"/>
      <c r="E143"/>
      <c r="F143"/>
      <c r="G143"/>
      <c r="H143"/>
      <c r="I143"/>
      <c r="J143"/>
    </row>
    <row r="144" spans="2:10">
      <c r="B144"/>
      <c r="C144"/>
      <c r="D144"/>
      <c r="E144"/>
      <c r="F144"/>
      <c r="G144"/>
      <c r="H144"/>
      <c r="I144"/>
      <c r="J144"/>
    </row>
    <row r="145" spans="2:10">
      <c r="B145"/>
      <c r="C145"/>
      <c r="D145"/>
      <c r="E145"/>
      <c r="F145"/>
      <c r="G145"/>
      <c r="H145"/>
      <c r="I145"/>
      <c r="J145"/>
    </row>
    <row r="146" spans="2:10">
      <c r="B146"/>
      <c r="C146"/>
      <c r="D146"/>
      <c r="E146"/>
      <c r="F146"/>
      <c r="G146"/>
      <c r="H146"/>
      <c r="I146"/>
      <c r="J146"/>
    </row>
    <row r="147" spans="2:10">
      <c r="B147"/>
      <c r="C147"/>
      <c r="D147"/>
      <c r="E147"/>
      <c r="F147"/>
      <c r="G147"/>
      <c r="H147"/>
      <c r="I147"/>
      <c r="J147"/>
    </row>
    <row r="148" spans="2:10">
      <c r="B148"/>
      <c r="C148"/>
      <c r="D148"/>
      <c r="E148"/>
      <c r="F148"/>
      <c r="G148"/>
      <c r="H148"/>
      <c r="I148"/>
      <c r="J148"/>
    </row>
    <row r="149" spans="2:10">
      <c r="B149"/>
      <c r="C149"/>
      <c r="D149"/>
      <c r="E149"/>
      <c r="F149"/>
      <c r="G149"/>
      <c r="H149"/>
      <c r="I149"/>
      <c r="J149"/>
    </row>
    <row r="150" spans="2:10">
      <c r="B150"/>
      <c r="C150"/>
      <c r="D150"/>
      <c r="E150"/>
      <c r="F150"/>
      <c r="G150"/>
      <c r="H150"/>
      <c r="I150"/>
      <c r="J150"/>
    </row>
    <row r="151" spans="2:10">
      <c r="B151"/>
      <c r="C151"/>
      <c r="D151"/>
      <c r="E151"/>
      <c r="F151"/>
      <c r="G151"/>
      <c r="H151"/>
      <c r="I151"/>
      <c r="J151"/>
    </row>
    <row r="152" spans="2:10">
      <c r="B152"/>
      <c r="C152"/>
      <c r="D152"/>
      <c r="E152"/>
      <c r="F152"/>
      <c r="G152"/>
      <c r="H152"/>
      <c r="I152"/>
      <c r="J152"/>
    </row>
    <row r="153" spans="2:10">
      <c r="B153"/>
      <c r="C153"/>
      <c r="D153"/>
      <c r="E153"/>
      <c r="F153"/>
      <c r="G153"/>
      <c r="H153"/>
      <c r="I153"/>
      <c r="J153"/>
    </row>
    <row r="154" spans="2:10">
      <c r="B154"/>
      <c r="C154"/>
      <c r="D154"/>
      <c r="E154"/>
      <c r="F154"/>
      <c r="G154"/>
      <c r="H154"/>
      <c r="I154"/>
      <c r="J154"/>
    </row>
    <row r="155" spans="2:10">
      <c r="B155"/>
      <c r="C155"/>
      <c r="D155"/>
      <c r="E155"/>
      <c r="F155"/>
      <c r="G155"/>
      <c r="H155"/>
      <c r="I155"/>
      <c r="J155"/>
    </row>
    <row r="156" spans="2:10">
      <c r="B156"/>
      <c r="C156"/>
      <c r="D156"/>
      <c r="E156"/>
      <c r="F156"/>
      <c r="G156"/>
      <c r="H156"/>
      <c r="I156"/>
      <c r="J156"/>
    </row>
    <row r="157" spans="2:10">
      <c r="B157"/>
      <c r="C157"/>
      <c r="D157"/>
      <c r="E157"/>
      <c r="F157"/>
      <c r="G157"/>
      <c r="H157"/>
      <c r="I157"/>
      <c r="J157"/>
    </row>
    <row r="158" spans="2:10">
      <c r="B158"/>
      <c r="C158"/>
      <c r="D158"/>
      <c r="E158"/>
      <c r="F158"/>
      <c r="G158"/>
      <c r="H158"/>
      <c r="I158"/>
      <c r="J158"/>
    </row>
    <row r="159" spans="2:10">
      <c r="B159"/>
      <c r="C159"/>
      <c r="D159"/>
      <c r="E159"/>
      <c r="F159"/>
      <c r="G159"/>
      <c r="H159"/>
      <c r="I159"/>
      <c r="J159"/>
    </row>
    <row r="160" spans="2:10">
      <c r="B160"/>
      <c r="C160"/>
      <c r="D160"/>
      <c r="E160"/>
      <c r="F160"/>
      <c r="G160"/>
      <c r="H160"/>
      <c r="I160"/>
      <c r="J160"/>
    </row>
    <row r="161" spans="2:10">
      <c r="B161"/>
      <c r="C161"/>
      <c r="D161"/>
      <c r="E161"/>
      <c r="F161"/>
      <c r="G161"/>
      <c r="H161"/>
      <c r="I161"/>
      <c r="J161"/>
    </row>
    <row r="162" spans="2:10">
      <c r="B162"/>
      <c r="C162"/>
      <c r="D162"/>
      <c r="E162"/>
      <c r="F162"/>
      <c r="G162"/>
      <c r="H162"/>
      <c r="I162"/>
      <c r="J162"/>
    </row>
    <row r="163" spans="2:10">
      <c r="B163"/>
      <c r="C163"/>
      <c r="D163"/>
      <c r="E163"/>
      <c r="F163"/>
      <c r="G163"/>
      <c r="H163"/>
      <c r="I163"/>
      <c r="J163"/>
    </row>
    <row r="164" spans="2:10">
      <c r="B164"/>
      <c r="C164"/>
      <c r="D164"/>
      <c r="E164"/>
      <c r="F164"/>
      <c r="G164"/>
      <c r="H164"/>
      <c r="I164"/>
      <c r="J164"/>
    </row>
    <row r="165" spans="2:10">
      <c r="B165"/>
      <c r="C165"/>
      <c r="D165"/>
      <c r="E165"/>
      <c r="F165"/>
      <c r="G165"/>
      <c r="H165"/>
      <c r="I165"/>
      <c r="J165"/>
    </row>
    <row r="166" spans="2:10">
      <c r="B166"/>
      <c r="C166"/>
      <c r="D166"/>
      <c r="E166"/>
      <c r="F166"/>
      <c r="G166"/>
      <c r="H166"/>
      <c r="I166"/>
      <c r="J166"/>
    </row>
    <row r="167" spans="2:10">
      <c r="B167"/>
      <c r="C167"/>
      <c r="D167"/>
      <c r="E167"/>
      <c r="F167"/>
      <c r="G167"/>
      <c r="H167"/>
      <c r="I167"/>
      <c r="J167"/>
    </row>
    <row r="168" spans="2:10">
      <c r="B168"/>
      <c r="C168"/>
      <c r="D168"/>
      <c r="E168"/>
      <c r="F168"/>
      <c r="G168"/>
      <c r="H168"/>
      <c r="I168"/>
      <c r="J168"/>
    </row>
    <row r="169" spans="2:10">
      <c r="B169"/>
      <c r="C169"/>
      <c r="D169"/>
      <c r="E169"/>
      <c r="F169"/>
      <c r="G169"/>
      <c r="H169"/>
      <c r="I169"/>
      <c r="J169"/>
    </row>
    <row r="170" spans="2:10">
      <c r="B170"/>
      <c r="C170"/>
      <c r="D170"/>
      <c r="E170"/>
      <c r="F170"/>
      <c r="G170"/>
      <c r="H170"/>
      <c r="I170"/>
      <c r="J170"/>
    </row>
    <row r="171" spans="2:10">
      <c r="B171"/>
      <c r="C171"/>
      <c r="D171"/>
      <c r="E171"/>
      <c r="F171"/>
      <c r="G171"/>
      <c r="H171"/>
      <c r="I171"/>
      <c r="J171"/>
    </row>
    <row r="172" spans="2:10">
      <c r="B172"/>
      <c r="C172"/>
      <c r="D172"/>
      <c r="E172"/>
      <c r="F172"/>
      <c r="G172"/>
      <c r="H172"/>
      <c r="I172"/>
      <c r="J172"/>
    </row>
    <row r="173" spans="2:10">
      <c r="B173"/>
      <c r="C173"/>
      <c r="D173"/>
      <c r="E173"/>
      <c r="F173"/>
      <c r="G173"/>
      <c r="H173"/>
      <c r="I173"/>
      <c r="J173"/>
    </row>
    <row r="174" spans="2:10">
      <c r="B174"/>
      <c r="C174"/>
      <c r="D174"/>
      <c r="E174"/>
      <c r="F174"/>
      <c r="G174"/>
      <c r="H174"/>
      <c r="I174"/>
      <c r="J174"/>
    </row>
    <row r="175" spans="2:10">
      <c r="B175"/>
      <c r="C175"/>
      <c r="D175"/>
      <c r="E175"/>
      <c r="F175"/>
      <c r="G175"/>
      <c r="H175"/>
      <c r="I175"/>
      <c r="J175"/>
    </row>
    <row r="176" spans="2:10">
      <c r="B176"/>
      <c r="C176"/>
      <c r="D176"/>
      <c r="E176"/>
      <c r="F176"/>
      <c r="G176"/>
      <c r="H176"/>
      <c r="I176"/>
      <c r="J176"/>
    </row>
    <row r="177" spans="2:10">
      <c r="B177"/>
      <c r="C177"/>
      <c r="D177"/>
      <c r="E177"/>
      <c r="F177"/>
      <c r="G177"/>
      <c r="H177"/>
      <c r="I177"/>
      <c r="J177"/>
    </row>
    <row r="178" spans="2:10">
      <c r="B178"/>
      <c r="C178"/>
      <c r="D178"/>
      <c r="E178"/>
      <c r="F178"/>
      <c r="G178"/>
      <c r="H178"/>
      <c r="I178"/>
      <c r="J178"/>
    </row>
    <row r="179" spans="2:10">
      <c r="B179"/>
      <c r="C179"/>
      <c r="D179"/>
      <c r="E179"/>
      <c r="F179"/>
      <c r="G179"/>
      <c r="H179"/>
      <c r="I179"/>
      <c r="J179"/>
    </row>
    <row r="180" spans="2:10">
      <c r="B180"/>
      <c r="C180"/>
      <c r="D180"/>
      <c r="E180"/>
      <c r="F180"/>
      <c r="G180"/>
      <c r="H180"/>
      <c r="I180"/>
      <c r="J180"/>
    </row>
    <row r="181" spans="2:10">
      <c r="B181"/>
      <c r="C181"/>
      <c r="D181"/>
      <c r="E181"/>
      <c r="F181"/>
      <c r="G181"/>
      <c r="H181"/>
      <c r="I181"/>
      <c r="J181"/>
    </row>
    <row r="182" spans="2:10">
      <c r="B182"/>
      <c r="C182"/>
      <c r="D182"/>
      <c r="E182"/>
      <c r="F182"/>
      <c r="G182"/>
      <c r="H182"/>
      <c r="I182"/>
      <c r="J182"/>
    </row>
    <row r="183" spans="2:10">
      <c r="B183"/>
      <c r="C183"/>
      <c r="D183"/>
      <c r="E183"/>
      <c r="F183"/>
      <c r="G183"/>
      <c r="H183"/>
      <c r="I183"/>
      <c r="J183"/>
    </row>
    <row r="184" spans="2:10">
      <c r="B184"/>
      <c r="C184"/>
      <c r="D184"/>
      <c r="E184"/>
      <c r="F184"/>
      <c r="G184"/>
      <c r="H184"/>
      <c r="I184"/>
      <c r="J184"/>
    </row>
    <row r="185" spans="2:10">
      <c r="B185"/>
      <c r="C185"/>
      <c r="D185"/>
      <c r="E185"/>
      <c r="F185"/>
      <c r="G185"/>
      <c r="H185"/>
      <c r="I185"/>
      <c r="J185"/>
    </row>
    <row r="186" spans="2:10">
      <c r="B186"/>
      <c r="C186"/>
      <c r="D186"/>
      <c r="E186"/>
      <c r="F186"/>
      <c r="G186"/>
      <c r="H186"/>
      <c r="I186"/>
      <c r="J186"/>
    </row>
    <row r="187" spans="2:10">
      <c r="B187"/>
      <c r="C187"/>
      <c r="D187"/>
      <c r="E187"/>
      <c r="F187"/>
      <c r="G187"/>
      <c r="H187"/>
      <c r="I187"/>
      <c r="J187"/>
    </row>
    <row r="188" spans="2:10">
      <c r="B188"/>
      <c r="C188"/>
      <c r="D188"/>
      <c r="E188"/>
      <c r="F188"/>
      <c r="G188"/>
      <c r="H188"/>
      <c r="I188"/>
      <c r="J188"/>
    </row>
    <row r="189" spans="2:10">
      <c r="B189"/>
      <c r="C189"/>
      <c r="D189"/>
      <c r="E189"/>
      <c r="F189"/>
      <c r="G189"/>
      <c r="H189"/>
      <c r="I189"/>
      <c r="J189"/>
    </row>
    <row r="190" spans="2:10">
      <c r="B190"/>
      <c r="C190"/>
      <c r="D190"/>
      <c r="E190"/>
      <c r="F190"/>
      <c r="G190"/>
      <c r="H190"/>
      <c r="I190"/>
      <c r="J190"/>
    </row>
    <row r="191" spans="2:10">
      <c r="B191"/>
      <c r="C191"/>
      <c r="D191"/>
      <c r="E191"/>
      <c r="F191"/>
      <c r="G191"/>
      <c r="H191"/>
      <c r="I191"/>
      <c r="J191"/>
    </row>
    <row r="192" spans="2:10">
      <c r="B192"/>
      <c r="C192"/>
      <c r="D192"/>
      <c r="E192"/>
      <c r="F192"/>
      <c r="G192"/>
      <c r="H192"/>
      <c r="I192"/>
      <c r="J192"/>
    </row>
    <row r="193" spans="2:10">
      <c r="B193"/>
      <c r="C193"/>
      <c r="D193"/>
      <c r="E193"/>
      <c r="F193"/>
      <c r="G193"/>
      <c r="H193"/>
      <c r="I193"/>
      <c r="J193"/>
    </row>
    <row r="194" spans="2:10">
      <c r="B194"/>
      <c r="C194"/>
      <c r="D194"/>
      <c r="E194"/>
      <c r="F194"/>
      <c r="G194"/>
      <c r="H194"/>
      <c r="I194"/>
      <c r="J194"/>
    </row>
    <row r="195" spans="2:10">
      <c r="B195"/>
      <c r="C195"/>
      <c r="D195"/>
      <c r="E195"/>
      <c r="F195"/>
      <c r="G195"/>
      <c r="H195"/>
      <c r="I195"/>
      <c r="J195"/>
    </row>
    <row r="196" spans="2:10">
      <c r="B196"/>
      <c r="C196"/>
      <c r="D196"/>
      <c r="E196"/>
      <c r="F196"/>
      <c r="G196"/>
      <c r="H196"/>
      <c r="I196"/>
      <c r="J196"/>
    </row>
    <row r="197" spans="2:10">
      <c r="B197"/>
      <c r="C197"/>
      <c r="D197"/>
      <c r="E197"/>
      <c r="F197"/>
      <c r="G197"/>
      <c r="H197"/>
      <c r="I197"/>
      <c r="J197"/>
    </row>
    <row r="198" spans="2:10">
      <c r="B198"/>
      <c r="C198"/>
      <c r="D198"/>
      <c r="E198"/>
      <c r="F198"/>
      <c r="G198"/>
      <c r="H198"/>
      <c r="I198"/>
      <c r="J198"/>
    </row>
    <row r="199" spans="2:10">
      <c r="B199"/>
      <c r="C199"/>
      <c r="D199"/>
      <c r="E199"/>
      <c r="F199"/>
      <c r="G199"/>
      <c r="H199"/>
      <c r="I199"/>
      <c r="J199"/>
    </row>
    <row r="200" spans="2:10">
      <c r="B200"/>
      <c r="C200"/>
      <c r="D200"/>
      <c r="E200"/>
      <c r="F200"/>
      <c r="G200"/>
      <c r="H200"/>
      <c r="I200"/>
      <c r="J200"/>
    </row>
    <row r="201" spans="2:10">
      <c r="B201"/>
      <c r="C201"/>
      <c r="D201"/>
      <c r="E201"/>
      <c r="F201"/>
      <c r="G201"/>
      <c r="H201"/>
      <c r="I201"/>
      <c r="J201"/>
    </row>
    <row r="202" spans="2:10">
      <c r="B202"/>
      <c r="C202"/>
      <c r="D202"/>
      <c r="E202"/>
      <c r="F202"/>
      <c r="G202"/>
      <c r="H202"/>
      <c r="I202"/>
      <c r="J202"/>
    </row>
    <row r="203" spans="2:10">
      <c r="B203"/>
      <c r="C203"/>
      <c r="D203"/>
      <c r="E203"/>
      <c r="F203"/>
      <c r="G203"/>
      <c r="H203"/>
      <c r="I203"/>
      <c r="J203"/>
    </row>
    <row r="204" spans="2:10">
      <c r="B204"/>
      <c r="C204"/>
      <c r="D204"/>
      <c r="E204"/>
      <c r="F204"/>
      <c r="G204"/>
      <c r="H204"/>
      <c r="I204"/>
      <c r="J204"/>
    </row>
    <row r="205" spans="2:10">
      <c r="B205"/>
      <c r="C205"/>
      <c r="D205"/>
      <c r="E205"/>
      <c r="F205"/>
      <c r="G205"/>
      <c r="H205"/>
      <c r="I205"/>
      <c r="J205"/>
    </row>
    <row r="206" spans="2:10">
      <c r="B206"/>
      <c r="C206"/>
      <c r="D206"/>
      <c r="E206"/>
      <c r="F206"/>
      <c r="G206"/>
      <c r="H206"/>
      <c r="I206"/>
      <c r="J206"/>
    </row>
    <row r="207" spans="2:10">
      <c r="B207"/>
      <c r="C207"/>
      <c r="D207"/>
      <c r="E207"/>
      <c r="F207"/>
      <c r="G207"/>
      <c r="H207"/>
      <c r="I207"/>
      <c r="J207"/>
    </row>
    <row r="208" spans="2:10">
      <c r="B208"/>
      <c r="C208"/>
      <c r="D208"/>
      <c r="E208"/>
      <c r="F208"/>
      <c r="G208"/>
      <c r="H208"/>
      <c r="I208"/>
      <c r="J208"/>
    </row>
    <row r="209" spans="2:10">
      <c r="B209"/>
      <c r="C209"/>
      <c r="D209"/>
      <c r="E209"/>
      <c r="F209"/>
      <c r="G209"/>
      <c r="H209"/>
      <c r="I209"/>
      <c r="J209"/>
    </row>
    <row r="210" spans="2:10">
      <c r="B210"/>
      <c r="C210"/>
      <c r="D210"/>
      <c r="E210"/>
      <c r="F210"/>
      <c r="G210"/>
      <c r="H210"/>
      <c r="I210"/>
      <c r="J210"/>
    </row>
    <row r="211" spans="2:10">
      <c r="B211"/>
      <c r="C211"/>
      <c r="D211"/>
      <c r="E211"/>
      <c r="F211"/>
      <c r="G211"/>
      <c r="H211"/>
      <c r="I211"/>
      <c r="J211"/>
    </row>
    <row r="212" spans="2:10">
      <c r="B212"/>
      <c r="C212"/>
      <c r="D212"/>
      <c r="E212"/>
      <c r="F212"/>
      <c r="G212"/>
      <c r="H212"/>
      <c r="I212"/>
      <c r="J212"/>
    </row>
    <row r="213" spans="2:10">
      <c r="B213"/>
      <c r="C213"/>
      <c r="D213"/>
      <c r="E213"/>
      <c r="F213"/>
      <c r="G213"/>
      <c r="H213"/>
      <c r="I213"/>
      <c r="J213"/>
    </row>
    <row r="214" spans="2:10">
      <c r="B214"/>
      <c r="C214"/>
      <c r="D214"/>
      <c r="E214"/>
      <c r="F214"/>
      <c r="G214"/>
      <c r="H214"/>
      <c r="I214"/>
      <c r="J214"/>
    </row>
    <row r="215" spans="2:10">
      <c r="B215"/>
      <c r="C215"/>
      <c r="D215"/>
      <c r="E215"/>
      <c r="F215"/>
      <c r="G215"/>
      <c r="H215"/>
      <c r="I215"/>
      <c r="J215"/>
    </row>
    <row r="216" spans="2:10">
      <c r="B216"/>
      <c r="C216"/>
      <c r="D216"/>
      <c r="E216"/>
      <c r="F216"/>
      <c r="G216"/>
      <c r="H216"/>
      <c r="I216"/>
      <c r="J216"/>
    </row>
    <row r="217" spans="2:10">
      <c r="B217"/>
      <c r="C217"/>
      <c r="D217"/>
      <c r="E217"/>
      <c r="F217"/>
      <c r="G217"/>
      <c r="H217"/>
      <c r="I217"/>
      <c r="J217"/>
    </row>
    <row r="218" spans="2:10">
      <c r="B218"/>
      <c r="C218"/>
      <c r="D218"/>
      <c r="E218"/>
      <c r="F218"/>
      <c r="G218"/>
      <c r="H218"/>
      <c r="I218"/>
      <c r="J218"/>
    </row>
    <row r="219" spans="2:10">
      <c r="B219"/>
      <c r="C219"/>
      <c r="D219"/>
      <c r="E219"/>
      <c r="F219"/>
      <c r="G219"/>
      <c r="H219"/>
      <c r="I219"/>
      <c r="J219"/>
    </row>
    <row r="220" spans="2:10">
      <c r="B220"/>
      <c r="C220"/>
      <c r="D220"/>
      <c r="E220"/>
      <c r="F220"/>
      <c r="G220"/>
      <c r="H220"/>
      <c r="I220"/>
      <c r="J220"/>
    </row>
    <row r="221" spans="2:10">
      <c r="B221"/>
      <c r="C221"/>
      <c r="D221"/>
      <c r="E221"/>
      <c r="F221"/>
      <c r="G221"/>
      <c r="H221"/>
      <c r="I221"/>
      <c r="J221"/>
    </row>
    <row r="222" spans="2:10">
      <c r="B222"/>
      <c r="C222"/>
      <c r="D222"/>
      <c r="E222"/>
      <c r="F222"/>
      <c r="G222"/>
      <c r="H222"/>
      <c r="I222"/>
      <c r="J222"/>
    </row>
    <row r="223" spans="2:10">
      <c r="B223"/>
      <c r="C223"/>
      <c r="D223"/>
      <c r="E223"/>
      <c r="F223"/>
      <c r="G223"/>
      <c r="H223"/>
      <c r="I223"/>
      <c r="J223"/>
    </row>
    <row r="224" spans="2:10">
      <c r="B224"/>
      <c r="C224"/>
      <c r="D224"/>
      <c r="E224"/>
      <c r="F224"/>
      <c r="G224"/>
      <c r="H224"/>
      <c r="I224"/>
      <c r="J224"/>
    </row>
    <row r="225" spans="2:10">
      <c r="B225"/>
      <c r="C225"/>
      <c r="D225"/>
      <c r="E225"/>
      <c r="F225"/>
      <c r="G225"/>
      <c r="H225"/>
      <c r="I225"/>
      <c r="J225"/>
    </row>
    <row r="226" spans="2:10">
      <c r="B226"/>
      <c r="C226"/>
      <c r="D226"/>
      <c r="E226"/>
      <c r="F226"/>
      <c r="G226"/>
      <c r="H226"/>
      <c r="I226"/>
      <c r="J226"/>
    </row>
    <row r="227" spans="2:10">
      <c r="B227"/>
      <c r="C227"/>
      <c r="D227"/>
      <c r="E227"/>
      <c r="F227"/>
      <c r="G227"/>
      <c r="H227"/>
      <c r="I227"/>
      <c r="J227"/>
    </row>
    <row r="228" spans="2:10">
      <c r="B228"/>
      <c r="C228"/>
      <c r="D228"/>
      <c r="E228"/>
      <c r="F228"/>
      <c r="G228"/>
      <c r="H228"/>
      <c r="I228"/>
      <c r="J228"/>
    </row>
    <row r="229" spans="2:10">
      <c r="B229"/>
      <c r="C229"/>
      <c r="D229"/>
      <c r="E229"/>
      <c r="F229"/>
      <c r="G229"/>
      <c r="H229"/>
      <c r="I229"/>
      <c r="J229"/>
    </row>
    <row r="230" spans="2:10">
      <c r="B230"/>
      <c r="C230"/>
      <c r="D230"/>
      <c r="E230"/>
      <c r="F230"/>
      <c r="G230"/>
      <c r="H230"/>
      <c r="I230"/>
      <c r="J230"/>
    </row>
    <row r="231" spans="2:10">
      <c r="B231"/>
      <c r="C231"/>
      <c r="D231"/>
      <c r="E231"/>
      <c r="F231"/>
      <c r="G231"/>
      <c r="H231"/>
      <c r="I231"/>
      <c r="J231"/>
    </row>
    <row r="232" spans="2:10">
      <c r="B232"/>
      <c r="C232"/>
      <c r="D232"/>
      <c r="E232"/>
      <c r="F232"/>
      <c r="G232"/>
      <c r="H232"/>
      <c r="I232"/>
      <c r="J232"/>
    </row>
    <row r="233" spans="2:10">
      <c r="B233"/>
      <c r="C233"/>
      <c r="D233"/>
      <c r="E233"/>
      <c r="F233"/>
      <c r="G233"/>
      <c r="H233"/>
      <c r="I233"/>
      <c r="J233"/>
    </row>
    <row r="234" spans="2:10">
      <c r="B234"/>
      <c r="C234"/>
      <c r="D234"/>
      <c r="E234"/>
      <c r="F234"/>
      <c r="G234"/>
      <c r="H234"/>
      <c r="I234"/>
      <c r="J234"/>
    </row>
    <row r="235" spans="2:10">
      <c r="B235"/>
      <c r="C235"/>
      <c r="D235"/>
      <c r="E235"/>
      <c r="F235"/>
      <c r="G235"/>
      <c r="H235"/>
      <c r="I235"/>
      <c r="J235"/>
    </row>
    <row r="236" spans="2:10">
      <c r="B236"/>
      <c r="C236"/>
      <c r="D236"/>
      <c r="E236"/>
      <c r="F236"/>
      <c r="G236"/>
      <c r="H236"/>
      <c r="I236"/>
      <c r="J236"/>
    </row>
    <row r="237" spans="2:10">
      <c r="B237"/>
      <c r="C237"/>
      <c r="D237"/>
      <c r="E237"/>
      <c r="F237"/>
      <c r="G237"/>
      <c r="H237"/>
      <c r="I237"/>
      <c r="J237"/>
    </row>
    <row r="238" spans="2:10">
      <c r="B238"/>
      <c r="C238"/>
      <c r="D238"/>
      <c r="E238"/>
      <c r="F238"/>
      <c r="G238"/>
      <c r="H238"/>
      <c r="I238"/>
      <c r="J238"/>
    </row>
    <row r="239" spans="2:10">
      <c r="B239"/>
      <c r="C239"/>
      <c r="D239"/>
      <c r="E239"/>
      <c r="F239"/>
      <c r="G239"/>
      <c r="H239"/>
      <c r="I239"/>
      <c r="J239"/>
    </row>
    <row r="240" spans="2:10">
      <c r="B240"/>
      <c r="C240"/>
      <c r="D240"/>
      <c r="E240"/>
      <c r="F240"/>
      <c r="G240"/>
      <c r="H240"/>
      <c r="I240"/>
      <c r="J240"/>
    </row>
    <row r="241" spans="2:10">
      <c r="B241"/>
      <c r="C241"/>
      <c r="D241"/>
      <c r="E241"/>
      <c r="F241"/>
      <c r="G241"/>
      <c r="H241"/>
      <c r="I241"/>
      <c r="J241"/>
    </row>
    <row r="242" spans="2:10">
      <c r="B242"/>
      <c r="C242"/>
      <c r="D242"/>
      <c r="E242"/>
      <c r="F242"/>
      <c r="G242"/>
      <c r="H242"/>
      <c r="I242"/>
      <c r="J242"/>
    </row>
    <row r="243" spans="2:10">
      <c r="B243"/>
      <c r="C243"/>
      <c r="D243"/>
      <c r="E243"/>
      <c r="F243"/>
      <c r="G243"/>
      <c r="H243"/>
      <c r="I243"/>
      <c r="J243"/>
    </row>
    <row r="244" spans="2:10">
      <c r="B244"/>
      <c r="C244"/>
      <c r="D244"/>
      <c r="E244"/>
      <c r="F244"/>
      <c r="G244"/>
      <c r="H244"/>
      <c r="I244"/>
      <c r="J244"/>
    </row>
    <row r="245" spans="2:10">
      <c r="B245"/>
      <c r="C245"/>
      <c r="D245"/>
      <c r="E245"/>
      <c r="F245"/>
      <c r="G245"/>
      <c r="H245"/>
      <c r="I245"/>
      <c r="J245"/>
    </row>
    <row r="246" spans="2:10">
      <c r="B246"/>
      <c r="C246"/>
      <c r="D246"/>
      <c r="E246"/>
      <c r="F246"/>
      <c r="G246"/>
      <c r="H246"/>
      <c r="I246"/>
      <c r="J246"/>
    </row>
    <row r="247" spans="2:10">
      <c r="B247"/>
      <c r="C247"/>
      <c r="D247"/>
      <c r="E247"/>
      <c r="F247"/>
      <c r="G247"/>
      <c r="H247"/>
      <c r="I247"/>
      <c r="J247"/>
    </row>
    <row r="248" spans="2:10">
      <c r="B248"/>
      <c r="C248"/>
      <c r="D248"/>
      <c r="E248"/>
      <c r="F248"/>
      <c r="G248"/>
      <c r="H248"/>
      <c r="I248"/>
      <c r="J248"/>
    </row>
    <row r="249" spans="2:10">
      <c r="B249"/>
      <c r="C249"/>
      <c r="D249"/>
      <c r="E249"/>
      <c r="F249"/>
      <c r="G249"/>
      <c r="H249"/>
      <c r="I249"/>
      <c r="J249"/>
    </row>
    <row r="250" spans="2:10">
      <c r="B250"/>
      <c r="C250"/>
      <c r="D250"/>
      <c r="E250"/>
      <c r="F250"/>
      <c r="G250"/>
      <c r="H250"/>
      <c r="I250"/>
      <c r="J250"/>
    </row>
    <row r="251" spans="2:10">
      <c r="B251"/>
      <c r="C251"/>
      <c r="D251"/>
      <c r="E251"/>
      <c r="F251"/>
      <c r="G251"/>
      <c r="H251"/>
      <c r="I251"/>
      <c r="J251"/>
    </row>
    <row r="252" spans="2:10">
      <c r="B252"/>
      <c r="C252"/>
      <c r="D252"/>
      <c r="E252"/>
      <c r="F252"/>
      <c r="G252"/>
      <c r="H252"/>
      <c r="I252"/>
      <c r="J252"/>
    </row>
    <row r="253" spans="2:10">
      <c r="B253"/>
      <c r="C253"/>
      <c r="D253"/>
      <c r="E253"/>
      <c r="F253"/>
      <c r="G253"/>
      <c r="H253"/>
      <c r="I253"/>
      <c r="J253"/>
    </row>
    <row r="254" spans="2:10">
      <c r="B254"/>
      <c r="C254"/>
      <c r="D254"/>
      <c r="E254"/>
      <c r="F254"/>
      <c r="G254"/>
      <c r="H254"/>
      <c r="I254"/>
      <c r="J254"/>
    </row>
    <row r="255" spans="2:10">
      <c r="B255"/>
      <c r="C255"/>
      <c r="D255"/>
      <c r="E255"/>
      <c r="F255"/>
      <c r="G255"/>
      <c r="H255"/>
      <c r="I255"/>
      <c r="J255"/>
    </row>
    <row r="256" spans="2:10">
      <c r="B256"/>
      <c r="C256"/>
      <c r="D256"/>
      <c r="E256"/>
      <c r="F256"/>
      <c r="G256"/>
      <c r="H256"/>
      <c r="I256"/>
      <c r="J256"/>
    </row>
    <row r="257" spans="2:10">
      <c r="B257"/>
      <c r="C257"/>
      <c r="D257"/>
      <c r="E257"/>
      <c r="F257"/>
      <c r="G257"/>
      <c r="H257"/>
      <c r="I257"/>
      <c r="J257"/>
    </row>
    <row r="258" spans="2:10">
      <c r="B258"/>
      <c r="C258"/>
      <c r="D258"/>
      <c r="E258"/>
      <c r="F258"/>
      <c r="G258"/>
      <c r="H258"/>
      <c r="I258"/>
      <c r="J258"/>
    </row>
    <row r="259" spans="2:10">
      <c r="B259"/>
      <c r="C259"/>
      <c r="D259"/>
      <c r="E259"/>
      <c r="F259"/>
      <c r="G259"/>
      <c r="H259"/>
      <c r="I259"/>
      <c r="J259"/>
    </row>
    <row r="260" spans="2:10">
      <c r="B260"/>
      <c r="C260"/>
      <c r="D260"/>
      <c r="E260"/>
      <c r="F260"/>
      <c r="G260"/>
      <c r="H260"/>
      <c r="I260"/>
      <c r="J260"/>
    </row>
    <row r="261" spans="2:10">
      <c r="B261"/>
      <c r="C261"/>
      <c r="D261"/>
      <c r="E261"/>
      <c r="F261"/>
      <c r="G261"/>
      <c r="H261"/>
      <c r="I261"/>
      <c r="J261"/>
    </row>
    <row r="262" spans="2:10">
      <c r="B262"/>
      <c r="C262"/>
      <c r="D262"/>
      <c r="E262"/>
      <c r="F262"/>
      <c r="G262"/>
      <c r="H262"/>
      <c r="I262"/>
      <c r="J262"/>
    </row>
    <row r="263" spans="2:10">
      <c r="B263"/>
      <c r="C263"/>
      <c r="D263"/>
      <c r="E263"/>
      <c r="F263"/>
      <c r="G263"/>
      <c r="H263"/>
      <c r="I263"/>
      <c r="J263"/>
    </row>
    <row r="264" spans="2:10">
      <c r="B264"/>
      <c r="C264"/>
      <c r="D264"/>
      <c r="E264"/>
      <c r="F264"/>
      <c r="G264"/>
      <c r="H264"/>
      <c r="I264"/>
      <c r="J264"/>
    </row>
    <row r="265" spans="2:10">
      <c r="B265"/>
      <c r="C265"/>
      <c r="D265"/>
      <c r="E265"/>
      <c r="F265"/>
      <c r="G265"/>
      <c r="H265"/>
      <c r="I265"/>
      <c r="J265"/>
    </row>
    <row r="266" spans="2:10">
      <c r="B266"/>
      <c r="C266"/>
      <c r="D266"/>
      <c r="E266"/>
      <c r="F266"/>
      <c r="G266"/>
      <c r="H266"/>
      <c r="I266"/>
      <c r="J266"/>
    </row>
    <row r="267" spans="2:10">
      <c r="B267"/>
      <c r="C267"/>
      <c r="D267"/>
      <c r="E267"/>
      <c r="F267"/>
      <c r="G267"/>
      <c r="H267"/>
      <c r="I267"/>
      <c r="J267"/>
    </row>
    <row r="268" spans="2:10">
      <c r="B268"/>
      <c r="C268"/>
      <c r="D268"/>
      <c r="E268"/>
      <c r="F268"/>
      <c r="G268"/>
      <c r="H268"/>
      <c r="I268"/>
      <c r="J268"/>
    </row>
    <row r="269" spans="2:10">
      <c r="B269"/>
      <c r="C269"/>
      <c r="D269"/>
      <c r="E269"/>
      <c r="F269"/>
      <c r="G269"/>
      <c r="H269"/>
      <c r="I269"/>
      <c r="J269"/>
    </row>
    <row r="270" spans="2:10">
      <c r="B270"/>
      <c r="C270"/>
      <c r="D270"/>
      <c r="E270"/>
      <c r="F270"/>
      <c r="G270"/>
      <c r="H270"/>
      <c r="I270"/>
      <c r="J270"/>
    </row>
    <row r="271" spans="2:10">
      <c r="B271"/>
      <c r="C271"/>
      <c r="D271"/>
      <c r="E271"/>
      <c r="F271"/>
      <c r="G271"/>
      <c r="H271"/>
      <c r="I271"/>
      <c r="J271"/>
    </row>
    <row r="272" spans="2:10">
      <c r="B272"/>
      <c r="C272"/>
      <c r="D272"/>
      <c r="E272"/>
      <c r="F272"/>
      <c r="G272"/>
      <c r="H272"/>
      <c r="I272"/>
      <c r="J272"/>
    </row>
    <row r="273" spans="2:10">
      <c r="B273"/>
      <c r="C273"/>
      <c r="D273"/>
      <c r="E273"/>
      <c r="F273"/>
      <c r="G273"/>
      <c r="H273"/>
      <c r="I273"/>
      <c r="J273"/>
    </row>
    <row r="274" spans="2:10">
      <c r="B274"/>
      <c r="C274"/>
      <c r="D274"/>
      <c r="E274"/>
      <c r="F274"/>
      <c r="G274"/>
      <c r="H274"/>
      <c r="I274"/>
      <c r="J274"/>
    </row>
    <row r="275" spans="2:10">
      <c r="B275"/>
      <c r="C275"/>
      <c r="D275"/>
      <c r="E275"/>
      <c r="F275"/>
      <c r="G275"/>
      <c r="H275"/>
      <c r="I275"/>
      <c r="J275"/>
    </row>
    <row r="276" spans="2:10">
      <c r="B276"/>
      <c r="C276"/>
      <c r="D276"/>
      <c r="E276"/>
      <c r="F276"/>
      <c r="G276"/>
      <c r="H276"/>
      <c r="I276"/>
      <c r="J276"/>
    </row>
    <row r="277" spans="2:10">
      <c r="B277"/>
      <c r="C277"/>
      <c r="D277"/>
      <c r="E277"/>
      <c r="F277"/>
      <c r="G277"/>
      <c r="H277"/>
      <c r="I277"/>
      <c r="J277"/>
    </row>
    <row r="278" spans="2:10">
      <c r="B278"/>
      <c r="C278"/>
      <c r="D278"/>
      <c r="E278"/>
      <c r="F278"/>
      <c r="G278"/>
      <c r="H278"/>
      <c r="I278"/>
      <c r="J278"/>
    </row>
    <row r="279" spans="2:10">
      <c r="B279"/>
      <c r="C279"/>
      <c r="D279"/>
      <c r="E279"/>
      <c r="F279"/>
      <c r="G279"/>
      <c r="H279"/>
      <c r="I279"/>
      <c r="J279"/>
    </row>
    <row r="280" spans="2:10">
      <c r="B280"/>
      <c r="C280"/>
      <c r="D280"/>
      <c r="E280"/>
      <c r="F280"/>
      <c r="G280"/>
      <c r="H280"/>
      <c r="I280"/>
      <c r="J280"/>
    </row>
    <row r="281" spans="2:10">
      <c r="B281"/>
      <c r="C281"/>
      <c r="D281"/>
      <c r="E281"/>
      <c r="F281"/>
      <c r="G281"/>
      <c r="H281"/>
      <c r="I281"/>
      <c r="J281"/>
    </row>
    <row r="282" spans="2:10">
      <c r="B282"/>
      <c r="C282"/>
      <c r="D282"/>
      <c r="E282"/>
      <c r="F282"/>
      <c r="G282"/>
      <c r="H282"/>
      <c r="I282"/>
      <c r="J282"/>
    </row>
    <row r="283" spans="2:10">
      <c r="B283"/>
      <c r="C283"/>
      <c r="D283"/>
      <c r="E283"/>
      <c r="F283"/>
      <c r="G283"/>
      <c r="H283"/>
      <c r="I283"/>
      <c r="J283"/>
    </row>
    <row r="284" spans="2:10">
      <c r="B284"/>
      <c r="C284"/>
      <c r="D284"/>
      <c r="E284"/>
      <c r="F284"/>
      <c r="G284"/>
      <c r="H284"/>
      <c r="I284"/>
      <c r="J284"/>
    </row>
    <row r="285" spans="2:10">
      <c r="B285"/>
      <c r="C285"/>
      <c r="D285"/>
      <c r="E285"/>
      <c r="F285"/>
      <c r="G285"/>
      <c r="H285"/>
      <c r="I285"/>
      <c r="J285"/>
    </row>
    <row r="286" spans="2:10">
      <c r="B286"/>
      <c r="C286"/>
      <c r="D286"/>
      <c r="E286"/>
      <c r="F286"/>
      <c r="G286"/>
      <c r="H286"/>
      <c r="I286"/>
      <c r="J286"/>
    </row>
    <row r="287" spans="2:10">
      <c r="B287"/>
      <c r="C287"/>
      <c r="D287"/>
      <c r="E287"/>
      <c r="F287"/>
      <c r="G287"/>
      <c r="H287"/>
      <c r="I287"/>
      <c r="J287"/>
    </row>
    <row r="288" spans="2:10">
      <c r="B288"/>
      <c r="C288"/>
      <c r="D288"/>
      <c r="E288"/>
      <c r="F288"/>
      <c r="G288"/>
      <c r="H288"/>
      <c r="I288"/>
      <c r="J288"/>
    </row>
    <row r="289" spans="2:10">
      <c r="B289"/>
      <c r="C289"/>
      <c r="D289"/>
      <c r="E289"/>
      <c r="F289"/>
      <c r="G289"/>
      <c r="H289"/>
      <c r="I289"/>
      <c r="J289"/>
    </row>
    <row r="290" spans="2:10">
      <c r="B290"/>
      <c r="C290"/>
      <c r="D290"/>
      <c r="E290"/>
      <c r="F290"/>
      <c r="G290"/>
      <c r="H290"/>
      <c r="I290"/>
      <c r="J290"/>
    </row>
    <row r="291" spans="2:10">
      <c r="B291"/>
      <c r="C291"/>
      <c r="D291"/>
      <c r="E291"/>
      <c r="F291"/>
      <c r="G291"/>
      <c r="H291"/>
      <c r="I291"/>
      <c r="J291"/>
    </row>
    <row r="292" spans="2:10">
      <c r="B292"/>
      <c r="C292"/>
      <c r="D292"/>
      <c r="E292"/>
      <c r="F292"/>
      <c r="G292"/>
      <c r="H292"/>
      <c r="I292"/>
      <c r="J292"/>
    </row>
    <row r="293" spans="2:10">
      <c r="B293"/>
      <c r="C293"/>
      <c r="D293"/>
      <c r="E293"/>
      <c r="F293"/>
      <c r="G293"/>
      <c r="H293"/>
      <c r="I293"/>
      <c r="J293"/>
    </row>
    <row r="294" spans="2:10">
      <c r="B294"/>
      <c r="C294"/>
      <c r="D294"/>
      <c r="E294"/>
      <c r="F294"/>
      <c r="G294"/>
      <c r="H294"/>
      <c r="I294"/>
      <c r="J294"/>
    </row>
    <row r="295" spans="2:10">
      <c r="B295"/>
      <c r="C295"/>
      <c r="D295"/>
      <c r="E295"/>
      <c r="F295"/>
      <c r="G295"/>
      <c r="H295"/>
      <c r="I295"/>
      <c r="J295"/>
    </row>
    <row r="296" spans="2:10">
      <c r="B296"/>
      <c r="C296"/>
      <c r="D296"/>
      <c r="E296"/>
      <c r="F296"/>
      <c r="G296"/>
      <c r="H296"/>
      <c r="I296"/>
      <c r="J296"/>
    </row>
    <row r="297" spans="2:10">
      <c r="B297"/>
      <c r="C297"/>
      <c r="D297"/>
      <c r="E297"/>
      <c r="F297"/>
      <c r="G297"/>
      <c r="H297"/>
      <c r="I297"/>
      <c r="J297"/>
    </row>
    <row r="298" spans="2:10">
      <c r="B298"/>
      <c r="C298"/>
      <c r="D298"/>
      <c r="E298"/>
      <c r="F298"/>
      <c r="G298"/>
      <c r="H298"/>
      <c r="I298"/>
      <c r="J298"/>
    </row>
    <row r="299" spans="2:10">
      <c r="B299"/>
      <c r="C299"/>
      <c r="D299"/>
      <c r="E299"/>
      <c r="F299"/>
      <c r="G299"/>
      <c r="H299"/>
      <c r="I299"/>
      <c r="J299"/>
    </row>
    <row r="300" spans="2:10">
      <c r="B300"/>
      <c r="C300"/>
      <c r="D300"/>
      <c r="E300"/>
      <c r="F300"/>
      <c r="G300"/>
      <c r="H300"/>
      <c r="I300"/>
      <c r="J300"/>
    </row>
    <row r="301" spans="2:10">
      <c r="B301"/>
      <c r="C301"/>
      <c r="D301"/>
      <c r="E301"/>
      <c r="F301"/>
      <c r="G301"/>
      <c r="H301"/>
      <c r="I301"/>
      <c r="J301"/>
    </row>
    <row r="302" spans="2:10">
      <c r="B302"/>
      <c r="C302"/>
      <c r="D302"/>
      <c r="E302"/>
      <c r="F302"/>
      <c r="G302"/>
      <c r="H302"/>
      <c r="I302"/>
      <c r="J302"/>
    </row>
    <row r="303" spans="2:10">
      <c r="B303"/>
      <c r="C303"/>
      <c r="D303"/>
      <c r="E303"/>
      <c r="F303"/>
      <c r="G303"/>
      <c r="H303"/>
      <c r="I303"/>
      <c r="J303"/>
    </row>
    <row r="304" spans="2:10">
      <c r="B304"/>
      <c r="C304"/>
      <c r="D304"/>
      <c r="E304"/>
      <c r="F304"/>
      <c r="G304"/>
      <c r="H304"/>
      <c r="I304"/>
      <c r="J304"/>
    </row>
    <row r="305" spans="2:10">
      <c r="B305"/>
      <c r="C305"/>
      <c r="D305"/>
      <c r="E305"/>
      <c r="F305"/>
      <c r="G305"/>
      <c r="H305"/>
      <c r="I305"/>
      <c r="J305"/>
    </row>
    <row r="306" spans="2:10">
      <c r="B306"/>
      <c r="C306"/>
      <c r="D306"/>
      <c r="E306"/>
      <c r="F306"/>
      <c r="G306"/>
      <c r="H306"/>
      <c r="I306"/>
      <c r="J306"/>
    </row>
    <row r="307" spans="2:10">
      <c r="B307"/>
      <c r="C307"/>
      <c r="D307"/>
      <c r="E307"/>
      <c r="F307"/>
      <c r="G307"/>
      <c r="H307"/>
      <c r="I307"/>
      <c r="J307"/>
    </row>
    <row r="308" spans="2:10">
      <c r="B308"/>
      <c r="C308"/>
      <c r="D308"/>
      <c r="E308"/>
      <c r="F308"/>
      <c r="G308"/>
      <c r="H308"/>
      <c r="I308"/>
      <c r="J308"/>
    </row>
    <row r="309" spans="2:10">
      <c r="B309"/>
      <c r="C309"/>
      <c r="D309"/>
      <c r="E309"/>
      <c r="F309"/>
      <c r="G309"/>
      <c r="H309"/>
      <c r="I309"/>
      <c r="J309"/>
    </row>
    <row r="310" spans="2:10">
      <c r="B310"/>
      <c r="C310"/>
      <c r="D310"/>
      <c r="E310"/>
      <c r="F310"/>
      <c r="G310"/>
      <c r="H310"/>
      <c r="I310"/>
      <c r="J310"/>
    </row>
    <row r="311" spans="2:10">
      <c r="B311"/>
      <c r="C311"/>
      <c r="D311"/>
      <c r="E311"/>
      <c r="F311"/>
      <c r="G311"/>
      <c r="H311"/>
      <c r="I311"/>
      <c r="J311"/>
    </row>
    <row r="312" spans="2:10">
      <c r="B312"/>
      <c r="C312"/>
      <c r="D312"/>
      <c r="E312"/>
      <c r="F312"/>
      <c r="G312"/>
      <c r="H312"/>
      <c r="I312"/>
      <c r="J312"/>
    </row>
    <row r="313" spans="2:10">
      <c r="B313"/>
      <c r="C313"/>
      <c r="D313"/>
      <c r="E313"/>
      <c r="F313"/>
      <c r="G313"/>
      <c r="H313"/>
      <c r="I313"/>
      <c r="J313"/>
    </row>
    <row r="314" spans="2:10">
      <c r="B314"/>
      <c r="C314"/>
      <c r="D314"/>
      <c r="E314"/>
      <c r="F314"/>
      <c r="G314"/>
      <c r="H314"/>
      <c r="I314"/>
      <c r="J314"/>
    </row>
    <row r="315" spans="2:10">
      <c r="B315"/>
      <c r="C315"/>
      <c r="D315"/>
      <c r="E315"/>
      <c r="F315"/>
      <c r="G315"/>
      <c r="H315"/>
      <c r="I315"/>
      <c r="J315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D1"/>
    </sheetView>
  </sheetViews>
  <sheetFormatPr defaultRowHeight="11.25"/>
  <cols>
    <col min="1" max="1" width="16.33203125" customWidth="1"/>
  </cols>
  <sheetData>
    <row r="1" spans="1:1">
      <c r="A1" s="28" t="s">
        <v>34</v>
      </c>
    </row>
    <row r="2" spans="1:1">
      <c r="A2" s="28" t="s">
        <v>35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422361A-F9A0-463D-84FA-A80D095E3105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 Opći dio</vt:lpstr>
      <vt:lpstr>prihodi</vt:lpstr>
      <vt:lpstr>rashodi</vt:lpstr>
      <vt:lpstr>račun financiranja</vt:lpstr>
      <vt:lpstr>rashodi prema klasifikaciji</vt:lpstr>
      <vt:lpstr>rashodi prema izvoru</vt:lpstr>
      <vt:lpstr>posebni dio</vt:lpstr>
      <vt:lpstr>BW upit</vt:lpstr>
      <vt:lpstr>Tekst varijable</vt:lpstr>
      <vt:lpstr>DF_GRID_2</vt:lpstr>
      <vt:lpstr>'BW upit'!Print_Area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PONN01PR Opći dio za narodne novine</dc:title>
  <dc:creator>I027330</dc:creator>
  <cp:lastModifiedBy>TOMIĆ HELENA</cp:lastModifiedBy>
  <dcterms:created xsi:type="dcterms:W3CDTF">2006-05-18T10:01:57Z</dcterms:created>
  <dcterms:modified xsi:type="dcterms:W3CDTF">2024-11-15T10:00:16Z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RONN01PR Opći dio za NN.xlsx</vt:lpwstr>
  </property>
  <property fmtid="{D5CDD505-2E9C-101B-9397-08002B2CF9AE}" pid="3" name="_NewReviewCycle">
    <vt:lpwstr/>
  </property>
  <property fmtid="{D5CDD505-2E9C-101B-9397-08002B2CF9AE}" pid="4" name="BExAnalyzer_Activesheet">
    <vt:lpwstr>NN Opći dio</vt:lpwstr>
  </property>
</Properties>
</file>